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4805" windowHeight="7890"/>
  </bookViews>
  <sheets>
    <sheet name="пр1" sheetId="1" r:id="rId1"/>
    <sheet name="пр2" sheetId="8" r:id="rId2"/>
    <sheet name="пр3" sheetId="9" r:id="rId3"/>
    <sheet name="пр4" sheetId="10" r:id="rId4"/>
    <sheet name="пр5" sheetId="11" r:id="rId5"/>
    <sheet name="пр6" sheetId="12" r:id="rId6"/>
    <sheet name="пр7" sheetId="4" r:id="rId7"/>
    <sheet name="пр8" sheetId="5" r:id="rId8"/>
    <sheet name="пр9" sheetId="6" r:id="rId9"/>
    <sheet name="пр10" sheetId="7" r:id="rId10"/>
    <sheet name="пр11" sheetId="20" r:id="rId11"/>
    <sheet name="пр12" sheetId="19" r:id="rId12"/>
    <sheet name="пр13" sheetId="17" r:id="rId13"/>
    <sheet name="пр14" sheetId="18" r:id="rId14"/>
    <sheet name="пр15" sheetId="13" r:id="rId15"/>
    <sheet name="пр16" sheetId="14" r:id="rId16"/>
    <sheet name="пр17" sheetId="15" r:id="rId17"/>
    <sheet name="пр18" sheetId="16" r:id="rId18"/>
  </sheets>
  <definedNames>
    <definedName name="_xlnm.Print_Area" localSheetId="8">пр9!$A$2:$D$33</definedName>
  </definedNames>
  <calcPr calcId="124519"/>
</workbook>
</file>

<file path=xl/calcChain.xml><?xml version="1.0" encoding="utf-8"?>
<calcChain xmlns="http://schemas.openxmlformats.org/spreadsheetml/2006/main">
  <c r="H6" i="19"/>
  <c r="E6" i="20"/>
  <c r="D6" i="6"/>
  <c r="J6" i="5"/>
  <c r="G6" i="4"/>
  <c r="F6" i="1"/>
  <c r="G6" i="7"/>
  <c r="H43" i="19" l="1"/>
  <c r="E43"/>
  <c r="J10"/>
  <c r="I10"/>
  <c r="H10"/>
  <c r="G10"/>
  <c r="F10"/>
  <c r="E10"/>
  <c r="A7"/>
  <c r="H5"/>
  <c r="H4"/>
  <c r="E42" i="20"/>
  <c r="G9"/>
  <c r="F9"/>
  <c r="E9"/>
  <c r="A7"/>
  <c r="E5"/>
  <c r="E4"/>
  <c r="G33" i="7"/>
  <c r="D33"/>
  <c r="I10"/>
  <c r="H10"/>
  <c r="G10"/>
  <c r="F10"/>
  <c r="E10"/>
  <c r="D10"/>
  <c r="A7"/>
  <c r="G5"/>
  <c r="G4"/>
  <c r="D32" i="6"/>
  <c r="F9"/>
  <c r="E9"/>
  <c r="D9"/>
  <c r="A7"/>
  <c r="D5"/>
  <c r="D4"/>
  <c r="J4" i="5"/>
  <c r="J44"/>
  <c r="G44"/>
  <c r="L10"/>
  <c r="K10"/>
  <c r="J10"/>
  <c r="I10"/>
  <c r="H10"/>
  <c r="G10"/>
  <c r="A7"/>
  <c r="J5"/>
  <c r="G43" i="4"/>
  <c r="I9"/>
  <c r="H9"/>
  <c r="G9"/>
  <c r="A7"/>
  <c r="G5"/>
  <c r="G4"/>
  <c r="J29" i="1"/>
  <c r="J28" s="1"/>
  <c r="H29"/>
  <c r="J27"/>
  <c r="H27"/>
  <c r="H28" s="1"/>
  <c r="F28"/>
  <c r="J10"/>
  <c r="H10"/>
  <c r="F10"/>
  <c r="A8"/>
  <c r="F5"/>
  <c r="F4"/>
</calcChain>
</file>

<file path=xl/sharedStrings.xml><?xml version="1.0" encoding="utf-8"?>
<sst xmlns="http://schemas.openxmlformats.org/spreadsheetml/2006/main" count="1408" uniqueCount="436">
  <si>
    <t>Администрация муниципального образования "Юскинское»</t>
  </si>
  <si>
    <t xml:space="preserve">Наименование главного администратора доходов бюджета МО "Юскинское" - органа местного самоуправления  </t>
  </si>
  <si>
    <t>Муниципального образования "Юскинское"</t>
  </si>
  <si>
    <t>Перечень главных администраторов источников финансирования дефицита бюджета муниципального образования "Юскинское"</t>
  </si>
  <si>
    <t>Наименование главного администратора источников финансирования дефицита бюджета муниципального образования "Юскинское"</t>
  </si>
  <si>
    <t>Вариант=Кезский 2017;
Табл=Проект 2017 (ПС);
МО=1300513;
БКД=00000000;
КОСГУ=000;
Программы=0000;
ЭД_БКД=00;
Балансировка бюджета=21;
Узлы=05;</t>
  </si>
  <si>
    <t>Вариант=Кезский 2017;
Табл=Проект 2017 (ПС);
МО=1300513;
БКД=00000000;
КОСГУ=000;
Программы=0000;
ЭД_БКД=00;
Балансировка бюджета=20;
Узлы=05;</t>
  </si>
  <si>
    <t>Вариант=Кезский 2017;
Табл=Проект 2017 (ПС);
МО=1300513;
БКД=00000000;
КОСГУ=000;
Программы=0000;
ЭД_БКД=00;
Балансировка бюджета=22;
Узлы=05;</t>
  </si>
  <si>
    <t>Вариант: Кезский 2017;
Таблица: Проект 2017 (ПС);
Данные
%Узел Кезского района*Юскинское</t>
  </si>
  <si>
    <t>Администрация муниципального образования «Юскинское»</t>
  </si>
  <si>
    <t>Вариант=Кезский 2017;
Табл=Прогноз 2018 (ПС);
МО=1300513;
БКД=00000000;
КОСГУ=000;
Программы=0000;
ЭД_БКД=00;
Балансировка бюджета=21;
Узлы=05;</t>
  </si>
  <si>
    <t>Вариант=Кезский 2017;
Табл=Прогноз 2018 (ПС);
МО=1300513;
БКД=00000000;
КОСГУ=000;
Программы=0000;
ЭД_БКД=00;
Балансировка бюджета=20;
Узлы=05;</t>
  </si>
  <si>
    <t>Вариант=Кезский 2017;
Табл=Прогноз 2018 (ПС);
МО=1300513;
БКД=00000000;
КОСГУ=000;
Программы=0000;
ЭД_БКД=00;
Балансировка бюджета=22;
Узлы=05;</t>
  </si>
  <si>
    <t>Вариант=Кезский 2017;
Табл=Прогноз 2019 (ПС);
МО=1300513;
БКД=00000000;
КОСГУ=000;
Программы=0000;
ЭД_БКД=00;
Балансировка бюджета=21;
Узлы=05;</t>
  </si>
  <si>
    <t>Вариант=Кезский 2017;
Табл=Прогноз 2019 (ПС);
МО=1300513;
БКД=00000000;
КОСГУ=000;
Программы=0000;
ЭД_БКД=00;
Балансировка бюджета=20;
Узлы=05;</t>
  </si>
  <si>
    <t>Вариант=Кезский 2017;
Табл=Прогноз 2019 (ПС);
МО=1300513;
БКД=00000000;
КОСГУ=000;
Программы=0000;
ЭД_БКД=00;
Балансировка бюджета=22;
Узлы=05;</t>
  </si>
  <si>
    <t>Вариант: Кезский 2017;
Таблица: Прогноз 2018 (ПС);
Данные
%Узел Кезского района*Юскинское</t>
  </si>
  <si>
    <t>Вариант: Кезский 2017;
Таблица: Прогноз 2019 (ПС);
Данные
МО=1300513
БКД=00000000
КОСГУ=000
Программы=0000
ЭД_БКД=00
Узлы=05</t>
  </si>
  <si>
    <t>Приложение № 7</t>
  </si>
  <si>
    <t>Приложение № 8</t>
  </si>
  <si>
    <t>Вариант=Кезский 2017;
Табл=Проект 2017 (ПС);
МО=1300513;
БКД=00000000;
КОСГУ=000;
Программы=0000;
ЭД_БКД=00;
Ведомства=000;
ФКР=0000;
Балансировка бюджета=21;
Узлы=05;</t>
  </si>
  <si>
    <t>Вариант=Кезский 2017;
Табл=Проект 2017 (ПС);
МО=1300513;
БКД=00000000;
КОСГУ=000;
Программы=0000;
ЭД_БКД=00;
Ведомства=000;
ФКР=0000;
Балансировка бюджета=20;
Узлы=05;</t>
  </si>
  <si>
    <t>Вариант=Кезский 2017;
Табл=Проект 2017 (ПС);
МО=1300513;
БКД=00000000;
КОСГУ=000;
Программы=0000;
ЭД_БКД=00;
Ведомства=000;
ФКР=0000;
Балансировка бюджета=22;
Узлы=05;</t>
  </si>
  <si>
    <t>Приложение № 9</t>
  </si>
  <si>
    <t>Вариант=Кезский 2017;
Табл=Прогноз 2018 (ПС);
МО=1300513;
БКД=00000000;
КОСГУ=000;
Программы=0000;
ЭД_БКД=00;
Ведомства=000;
ФКР=0000;
Балансировка бюджета=21;
Узлы=05;</t>
  </si>
  <si>
    <t>Вариант=Кезский 2017;
Табл=Прогноз 2018 (ПС);
МО=1300513;
БКД=00000000;
КОСГУ=000;
Программы=0000;
ЭД_БКД=00;
Ведомства=000;
ФКР=0000;
Балансировка бюджета=20;
Узлы=05;</t>
  </si>
  <si>
    <t>Вариант=Кезский 2017;
Табл=Прогноз 2018 (ПС);
МО=1300513;
БКД=00000000;
КОСГУ=000;
Программы=0000;
ЭД_БКД=00;
Ведомства=000;
ФКР=0000;
Балансировка бюджета=22;
Узлы=05;</t>
  </si>
  <si>
    <t>Вариант=Кезский 2017;
Табл=Прогноз 2019 (ПС);
МО=1300513;
БКД=00000000;
КОСГУ=000;
Программы=0000;
ЭД_БКД=00;
Ведомства=000;
ФКР=0000;
Балансировка бюджета=21;
Узлы=05;</t>
  </si>
  <si>
    <t>Вариант=Кезский 2017;
Табл=Прогноз 2019 (ПС);
МО=1300513;
БКД=00000000;
КОСГУ=000;
Программы=0000;
ЭД_БКД=00;
Ведомства=000;
ФКР=0000;
Балансировка бюджета=20;
Узлы=05;</t>
  </si>
  <si>
    <t>Вариант=Кезский 2017;
Табл=Прогноз 2019 (ПС);
МО=1300513;
БКД=00000000;
КОСГУ=000;
Программы=0000;
ЭД_БКД=00;
Ведомства=000;
ФКР=0000;
Балансировка бюджета=22;
Узлы=05;</t>
  </si>
  <si>
    <t>Вариант: Кезский 2017;
Таблица: Прогноз 2019 (ПС);
Данные
МО=1300513
БКД=00000000
КОСГУ=000
Программы=0000
ЭД_БКД=00
Ведомства=000
Узлы=05</t>
  </si>
  <si>
    <t>Вариант=Кезский 2017;
Табл=Проект 2017 (ПС);
МО=1300513;
БКД=00000000;
КОСГУ=000;
Программы=0000;
ЭД_БКД=00;
Ведомства=000;
Балансировка бюджета=21;
Узлы=05;</t>
  </si>
  <si>
    <t>Вариант=Кезский 2017;
Табл=Проект 2017 (ПС);
МО=1300513;
БКД=00000000;
КОСГУ=000;
Программы=0000;
ЭД_БКД=00;
Ведомства=000;
Балансировка бюджета=20;
Узлы=05;</t>
  </si>
  <si>
    <t>Вариант=Кезский 2017;
Табл=Проект 2017 (ПС);
МО=1300513;
БКД=00000000;
КОСГУ=000;
Программы=0000;
ЭД_БКД=00;
Ведомства=000;
Балансировка бюджета=22;
Узлы=05;</t>
  </si>
  <si>
    <t>Вариант=Кезский 2017;
Табл=Прогноз 2018 (ПС);
МО=1300513;
БКД=00000000;
КОСГУ=000;
Программы=0000;
ЭД_БКД=00;
Ведомства=000;
Балансировка бюджета=21;
Узлы=05;</t>
  </si>
  <si>
    <t>Вариант=Кезский 2017;
Табл=Прогноз 2018 (ПС);
МО=1300513;
БКД=00000000;
КОСГУ=000;
Программы=0000;
ЭД_БКД=00;
Ведомства=000;
Балансировка бюджета=20;
Узлы=05;</t>
  </si>
  <si>
    <t>Вариант=Кезский 2017;
Табл=Прогноз 2018 (ПС);
МО=1300513;
БКД=00000000;
КОСГУ=000;
Программы=0000;
ЭД_БКД=00;
Ведомства=000;
Балансировка бюджета=22;
Узлы=05;</t>
  </si>
  <si>
    <t>Вариант=Кезский 2017;
Табл=Прогноз 2019 (ПС);
МО=1300513;
БКД=00000000;
КОСГУ=000;
Программы=0000;
ЭД_БКД=00;
Ведомства=000;
Балансировка бюджета=21;
Узлы=05;</t>
  </si>
  <si>
    <t>Вариант=Кезский 2017;
Табл=Прогноз 2019 (ПС);
МО=1300513;
БКД=00000000;
КОСГУ=000;
Программы=0000;
ЭД_БКД=00;
Ведомства=000;
Балансировка бюджета=20;
Узлы=05;</t>
  </si>
  <si>
    <t>Вариант=Кезский 2017;
Табл=Прогноз 2019 (ПС);
МО=1300513;
БКД=00000000;
КОСГУ=000;
Программы=0000;
ЭД_БКД=00;
Ведомства=000;
Балансировка бюджета=22;
Узлы=05;</t>
  </si>
  <si>
    <t>Приложение №11</t>
  </si>
  <si>
    <t xml:space="preserve">      муниципального образования "Юскинское"</t>
  </si>
  <si>
    <t xml:space="preserve">                       муниципального образования "Юскинское" на 2017 год</t>
  </si>
  <si>
    <t>Иные условия предоставления муниципальных гарантий МО "Юскинское"</t>
  </si>
  <si>
    <t xml:space="preserve">                             муниципального образования "Юскинское"</t>
  </si>
  <si>
    <t xml:space="preserve">                               муниципального образования "Юскинское"на  2017 год</t>
  </si>
  <si>
    <t xml:space="preserve">                                                                            муниципального образования "Юскинское"</t>
  </si>
  <si>
    <t>Приложение 1- доходы</t>
  </si>
  <si>
    <t>к проекту решения Совета депутатов</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</si>
  <si>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</si>
  <si>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</si>
  <si>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</si>
  <si>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</si>
  <si>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</si>
  <si>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</si>
  <si>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</si>
  <si>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</si>
  <si>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</si>
  <si>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</si>
  <si>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</si>
  <si>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</si>
  <si>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</si>
  <si>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</si>
  <si>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</si>
  <si>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</si>
  <si>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</si>
  <si>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</si>
  <si>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</si>
  <si>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</si>
  <si>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</si>
  <si>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10500000</t>
  </si>
  <si>
    <t>НАЛОГИ НА СОВОКУПНЫЙ ДОХОД</t>
  </si>
  <si>
    <t>Единый сельскохозяйственный налог</t>
  </si>
  <si>
    <t>10600000</t>
  </si>
  <si>
    <t>НАЛОГИ НА ИМУЩЕСТВО</t>
  </si>
  <si>
    <t>10601030</t>
  </si>
  <si>
    <t>10</t>
  </si>
  <si>
    <t>11100000</t>
  </si>
  <si>
    <t>ДОХОДЫ ОТ ИСПОЛЬЗОВАНИЯ ИМУЩЕСТВА, НАХОДЯЩЕГОСЯ В ГОСУДАРСТВЕННОЙ И МУНИЦИПАЛЬНОЙ СОБСТВЕННОСТИ</t>
  </si>
  <si>
    <t>120</t>
  </si>
  <si>
    <t>20000000</t>
  </si>
  <si>
    <t>БЕЗВОЗМЕЗДНЫЕ ПОСТУПЛЕНИЯ</t>
  </si>
  <si>
    <t>20200000</t>
  </si>
  <si>
    <t>Безвозмездные поступления от других бюджетов бюджетной системы Российской Федерации</t>
  </si>
  <si>
    <t>151</t>
  </si>
  <si>
    <t>Дотации бюджетам поселений на выравнивание бюджетной обеспеченности</t>
  </si>
  <si>
    <t>ИТОГО ДОХОДОВ</t>
  </si>
  <si>
    <t>ДЕФИЦИТ</t>
  </si>
  <si>
    <t>БАЛАНС</t>
  </si>
  <si>
    <t>к решению Совета депутатов</t>
  </si>
  <si>
    <t>Название</t>
  </si>
  <si>
    <t>Название
Формируется автоматически</t>
  </si>
  <si>
    <t/>
  </si>
  <si>
    <t>Итого</t>
  </si>
  <si>
    <t>Расходы за счет доходов от предпринимательской и иной приносящей доход деятельности</t>
  </si>
  <si>
    <t>Всего расходов</t>
  </si>
  <si>
    <t>Сумма</t>
  </si>
  <si>
    <t>Целевая статья</t>
  </si>
  <si>
    <t>Вид расходов</t>
  </si>
  <si>
    <t>ВР
Код</t>
  </si>
  <si>
    <t>Код ВР</t>
  </si>
  <si>
    <t>121</t>
  </si>
  <si>
    <t>Закупка товаров, работ, услуг в сфере информационно-коммуникационных технологий</t>
  </si>
  <si>
    <t>242</t>
  </si>
  <si>
    <t>Прочая закупка товаров, работ и услуг для обеспечения государственных (муниципальных) нужд</t>
  </si>
  <si>
    <t>244</t>
  </si>
  <si>
    <t>852</t>
  </si>
  <si>
    <t>Осуществление первичного воинского учёта на территориях, где отсутствуют военные комиссариаты</t>
  </si>
  <si>
    <t>тыс.руб.</t>
  </si>
  <si>
    <t>Наименование расходов</t>
  </si>
  <si>
    <t xml:space="preserve">                                                 к решению Совета депутатов </t>
  </si>
  <si>
    <t>Код бюджетной классификации</t>
  </si>
  <si>
    <t>Источники внутреннего финансирования дефицитов бюджетов</t>
  </si>
  <si>
    <t>Изменение остатков средств на счетах по учету средств бюджета</t>
  </si>
  <si>
    <t>Увеличение прочих остатков денежных средств бюджета</t>
  </si>
  <si>
    <t>Уменьшение прочих остатков денежных средств бюджетов поселений</t>
  </si>
  <si>
    <t>Иные источники внутреннего финансирования дефицитов бюджетов</t>
  </si>
  <si>
    <t>Привлечение прочих источников внутреннего финансирования дефицита бюджетов поселений</t>
  </si>
  <si>
    <t>Сумма,тыс.руб.</t>
  </si>
  <si>
    <t>Коды бюджетной классификации</t>
  </si>
  <si>
    <t xml:space="preserve">Код бюджетной классификации </t>
  </si>
  <si>
    <t>Наименование налога (сбора)</t>
  </si>
  <si>
    <t>Норматив</t>
  </si>
  <si>
    <t>10102010</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</si>
  <si>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</si>
  <si>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</si>
  <si>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</si>
  <si>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</si>
  <si>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</si>
  <si>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</si>
  <si>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</si>
  <si>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</si>
  <si>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</si>
  <si>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</si>
  <si>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</si>
  <si>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</si>
  <si>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</si>
  <si>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</si>
  <si>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</si>
  <si>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</si>
  <si>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</si>
  <si>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</si>
  <si>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1 13 00000 00 0000 000</t>
  </si>
  <si>
    <t>ДОХОДЫ ОТ ОКАЗАНИЯ ПЛАТНЫХ УСЛУГ И КОМПЕНСАЦИИ ЗАТРАТ ГОСУДАРСТВА</t>
  </si>
  <si>
    <t>11300000</t>
  </si>
  <si>
    <t>1 13 01995 10 0000 130</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</si>
  <si>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</si>
  <si>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</si>
  <si>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</si>
  <si>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</si>
  <si>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</si>
  <si>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</si>
  <si>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</si>
  <si>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</si>
  <si>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1 14 01050 10 0000 410</t>
  </si>
  <si>
    <t>Доходы от продажи квартир, находящихся в собственности поселений</t>
  </si>
  <si>
    <t>11401050</t>
  </si>
  <si>
    <t>410</t>
  </si>
  <si>
    <t>1 14 04050 10 0000 420</t>
  </si>
  <si>
    <t>Доходы от продажи нематериальных активов, находящихся в собственности поселений</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</si>
  <si>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</si>
  <si>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</si>
  <si>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</si>
  <si>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</si>
  <si>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</si>
  <si>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</si>
  <si>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</si>
  <si>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 xml:space="preserve">1 16 00000 00 0000 000 </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</si>
  <si>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</si>
  <si>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</si>
  <si>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</si>
  <si>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</si>
  <si>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</si>
  <si>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</si>
  <si>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</si>
  <si>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</si>
  <si>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</si>
  <si>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</si>
  <si>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</si>
  <si>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</si>
  <si>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</si>
  <si>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</si>
  <si>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</si>
  <si>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</si>
  <si>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</si>
  <si>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11705050</t>
  </si>
  <si>
    <t>Прочие неналоговые доходы бюджетов поселений</t>
  </si>
  <si>
    <t>1 17 05050 10 0000 180</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</si>
  <si>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</si>
  <si>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</si>
  <si>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</si>
  <si>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</si>
  <si>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Кезского района Удмуртской республики</t>
  </si>
  <si>
    <t>Код администратора</t>
  </si>
  <si>
    <t>1 11 02033 10 0000 120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</si>
  <si>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</si>
  <si>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</si>
  <si>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получателями средств бюджетов поселений (1)</t>
  </si>
  <si>
    <t>1 13 02065 10 0000 130</t>
  </si>
  <si>
    <t>Доходы,поступающие в порядке возмещения расходов,понесенных в связи с эксплуатацией имущества поселений</t>
  </si>
  <si>
    <t>Прочие доходы от компенсации затрат бюджетов поселений (1)</t>
  </si>
  <si>
    <t xml:space="preserve">1 14 02052 10 0000 410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</si>
  <si>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в части реализации основных средств по указанно</t>
  </si>
  <si>
    <t xml:space="preserve">1 14 02052 10 0000 440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</si>
  <si>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 в части реализации материальных запасов по ука</t>
  </si>
  <si>
    <t xml:space="preserve">1 14 02053 10 0000 410 </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</si>
  <si>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t>
  </si>
  <si>
    <t xml:space="preserve">1 14 02053 10 0000 440   </t>
  </si>
  <si>
    <t>Доходы от реализации иного имущества ,находящегося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t>
  </si>
  <si>
    <t xml:space="preserve">1 14 06025 10 0000 430   </t>
  </si>
  <si>
    <t>Доходы от продажи земельных участков, находящихся в собственности поселений(за исключением земельных  участков муниципальных бюджетных и  автономных учреждений)</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</si>
  <si>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</si>
  <si>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</si>
  <si>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</si>
  <si>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</si>
  <si>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2 18  05010 10 0000 180</t>
  </si>
  <si>
    <t>Доходы бюджетов поселений от возврата бюджетными учреждениями остатков субсидий прошлых лет</t>
  </si>
  <si>
    <t xml:space="preserve">2 18 05030 10 0000 180               </t>
  </si>
  <si>
    <t xml:space="preserve">Доходы бюджетов поселений от возврата иными организациями остатков субсидий прошлых лет </t>
  </si>
  <si>
    <t>2 19 05000 10 0000 151</t>
  </si>
  <si>
    <t>Возврат остатков субсидий, субвенций и иных межбюджетных трансфертов, имеющих целевое назначение, прошлых лет из бюджетов поселений</t>
  </si>
  <si>
    <t>2 02 01001 10 0000 151</t>
  </si>
  <si>
    <t>2 02 01003 10 0000 151</t>
  </si>
  <si>
    <t xml:space="preserve">Дотации бюджетам поселений на поддержку мер по обеспечению сбалансированности бюджетов </t>
  </si>
  <si>
    <t>2 02 01999 10 0000 151</t>
  </si>
  <si>
    <t xml:space="preserve">Прочие дотации бюджетам поселений </t>
  </si>
  <si>
    <t>2 02 02077 10 0000 151</t>
  </si>
  <si>
    <t>Субсидии бюджетам поселений на бюджетные инвестиции в объекты капитального строительства собственности муниципальных образований</t>
  </si>
  <si>
    <t>2 02 02999 10 0000 151</t>
  </si>
  <si>
    <t>Прочие субсидии бюджетам поселений</t>
  </si>
  <si>
    <t>2 02 02088 10 0000 151</t>
  </si>
  <si>
    <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t>
  </si>
  <si>
    <t>2 02 02089 10 0000 151</t>
  </si>
  <si>
    <t>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</si>
  <si>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2 02 03015 10 0000 151</t>
  </si>
  <si>
    <t>Субвенции  бюджетам поселений на осуществление первичного воинского учёта на территориях, где отсутствуют военные комиссариаты</t>
  </si>
  <si>
    <t xml:space="preserve">2 02 03024 10 0000 151   </t>
  </si>
  <si>
    <t xml:space="preserve">Субвенции бюджетам поселений на выполнение передаваемых полномочий субъектов Российской Федерации  </t>
  </si>
  <si>
    <t>2 02 03999 10 0000 151</t>
  </si>
  <si>
    <t>Прочие субвенции бюджетам поселений</t>
  </si>
  <si>
    <t>2 02 04012 10 0000 151</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</si>
  <si>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</si>
  <si>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2 02 04999 10 0000 151</t>
  </si>
  <si>
    <t>Прочие межбюджетные трансферты, передаваемые бюджетам поселений</t>
  </si>
  <si>
    <t>2 08 05000 10 0000 180</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</si>
  <si>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</si>
  <si>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</si>
  <si>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</si>
  <si>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00безвозмездные поступления"являются уполноменные органы местного самоуправления                                                                                                                                                                                                                                                                            (3) Администраторами доходов бюджета поселения по статьям,подстатьям,подгруппам группы доходов"2 00 0000 00-безвозмездные поступления" в части доходов от возврата остатков субсидий,субвенций и иных межбюджетных трансфертов,имеющих целевое назначение ,прошлых лет( вчасти доходов,зачисляемых в бюджет поселения) являются уполномоченные органы местного самоуправления                                                                                                                                                                                                                                                              (4)В части доходов ,зачисляемых в бюджет поселения</t>
  </si>
  <si>
    <t>к решению совета депутатов</t>
  </si>
  <si>
    <t>Кезского района Удмуртской Республики</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</si>
  <si>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</si>
  <si>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</si>
  <si>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</si>
  <si>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</si>
  <si>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</si>
  <si>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</si>
  <si>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</si>
  <si>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</si>
  <si>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</si>
  <si>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</si>
  <si>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</si>
  <si>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</si>
  <si>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</si>
  <si>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</si>
  <si>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</si>
  <si>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</si>
  <si>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</si>
  <si>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01 06 04 00 05 0000 810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</si>
  <si>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</si>
  <si>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01 06 05 01 05 0000 640</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</si>
  <si>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</si>
  <si>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</si>
  <si>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</si>
  <si>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</si>
  <si>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</si>
  <si>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Кезского района Удмуртской Республики</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</si>
  <si>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</si>
  <si>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</si>
  <si>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</si>
  <si>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</si>
  <si>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</si>
  <si>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</si>
  <si>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 xml:space="preserve">      Кезского района Удмуртской Республики</t>
  </si>
  <si>
    <t xml:space="preserve">                                    Программа муниципальных гарантий</t>
  </si>
  <si>
    <t xml:space="preserve">                                                                         Кезского района Удмуртской Республики</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</si>
  <si>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</si>
  <si>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</si>
  <si>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</si>
  <si>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</si>
  <si>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</si>
  <si>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</si>
  <si>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</si>
  <si>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</si>
  <si>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</si>
  <si>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</si>
  <si>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</si>
  <si>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</si>
  <si>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</si>
  <si>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</si>
  <si>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привлечение</t>
  </si>
  <si>
    <t>погашение</t>
  </si>
  <si>
    <t>Приложение №16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</si>
  <si>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</si>
  <si>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Непрограммные направления деятельности</t>
  </si>
  <si>
    <t>Аппарат органов местного самоуправления</t>
  </si>
  <si>
    <t>Уплата прочих налогов, сборов</t>
  </si>
  <si>
    <t>Капитальный ремонт, ремонт и содержание автомобильных дорог общего пользования местного значения</t>
  </si>
  <si>
    <t>Формула
Целевая статья</t>
  </si>
  <si>
    <t>2017 год</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</si>
  <si>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</si>
  <si>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</si>
  <si>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</si>
  <si>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</si>
  <si>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</si>
  <si>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</si>
  <si>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2 07 05000 10 0000 180</t>
  </si>
  <si>
    <t>Прочие безвожмездные поступления</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</si>
  <si>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</si>
  <si>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2 07 05020 10 0000 180</t>
  </si>
  <si>
    <t>2 07 05030 10 0000 180</t>
  </si>
  <si>
    <t>Поступления от денежных пожертвований, предоставляемых физическими лицами, получателями средств бюджетов поселений</t>
  </si>
  <si>
    <t>Прочие безвозмездые поступления бюджетов поселений</t>
  </si>
  <si>
    <t>Вариант=Кезский 2017;
Табл=Наименования доходов;
Наименования;</t>
  </si>
  <si>
    <t xml:space="preserve">Вариант: Кезский 2017;
Таблица: Наименования доходов;
Наименования
</t>
  </si>
  <si>
    <t>10503010</t>
  </si>
  <si>
    <t>Налог на имущество физических лиц, взимаемый по ставкам, применяемым к объектам налогообложения, расположенным в границах сельских поселений</t>
  </si>
  <si>
    <t>10606043</t>
  </si>
  <si>
    <t>Земельный налог с физических лиц, обладающих земельным участком, расположенным в границах сельских поселений</t>
  </si>
  <si>
    <t xml:space="preserve"> Дотации бюджетам сельских поселений на выравнивание бюджетной обеспеченности</t>
  </si>
  <si>
    <t>Субвенции бюджетам сельских поселений на осуществление первичного воинского учета на территориях, где отсутствуют военные комиссариаты</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</si>
  <si>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</si>
  <si>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Приложение №2</t>
  </si>
  <si>
    <t xml:space="preserve">                                                                   Приложение №3</t>
  </si>
  <si>
    <t>2018 год</t>
  </si>
  <si>
    <t>2019 год</t>
  </si>
  <si>
    <t>Приложение № 4</t>
  </si>
  <si>
    <t>Доходы от оказания платных услуг</t>
  </si>
  <si>
    <t>Уменьшение стоимости материальных запасов</t>
  </si>
  <si>
    <t>Суммы принудительного изъятия</t>
  </si>
  <si>
    <t>1 17 02020 10 0000 180</t>
  </si>
  <si>
    <t>1 14 01053 10 0000 440</t>
  </si>
  <si>
    <t xml:space="preserve"> ШТРАФЫ, САНКЦИИ,ВОЗМЕЩЕНИЕ УЩЕРБА</t>
  </si>
  <si>
    <t xml:space="preserve">Прочие неналоговые доходы бюджетов поселений </t>
  </si>
  <si>
    <t>Приложение №5</t>
  </si>
  <si>
    <t>Приложение №6</t>
  </si>
  <si>
    <t>Всего</t>
  </si>
  <si>
    <t>9900000000</t>
  </si>
  <si>
    <t>9900051180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</si>
  <si>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</si>
  <si>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</si>
  <si>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</si>
  <si>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Глава муниципального образования</t>
  </si>
  <si>
    <t>9900060010</t>
  </si>
  <si>
    <t>9900060030</t>
  </si>
  <si>
    <t>9900062510</t>
  </si>
  <si>
    <t>Освещение автомобильных дорог общего пользования</t>
  </si>
  <si>
    <t>9900062530</t>
  </si>
  <si>
    <t>тыс. руб.</t>
  </si>
  <si>
    <t>Глава</t>
  </si>
  <si>
    <t>Раздел</t>
  </si>
  <si>
    <t>Подраздел</t>
  </si>
  <si>
    <t>Ведомства
Код</t>
  </si>
  <si>
    <t>Формула
Раздел</t>
  </si>
  <si>
    <t>Формула
Подраздел</t>
  </si>
  <si>
    <t>Формула
Целевая программа</t>
  </si>
  <si>
    <t>Код Ведомства</t>
  </si>
  <si>
    <t>Целевая программа</t>
  </si>
  <si>
    <t>Все администраторы</t>
  </si>
  <si>
    <t>Общегосударственные вопросы</t>
  </si>
  <si>
    <t>Функционирование высшего должностного лица субъекта Российской Федерации и муниципального образования</t>
  </si>
  <si>
    <t>02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</si>
  <si>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</si>
  <si>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</si>
  <si>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оборона</t>
  </si>
  <si>
    <t>Мобилизационная и вневойсковая подготовка</t>
  </si>
  <si>
    <t>03</t>
  </si>
  <si>
    <t>Национальная экономика</t>
  </si>
  <si>
    <t>Дорожное хозяйство</t>
  </si>
  <si>
    <t>09</t>
  </si>
  <si>
    <t>Приложение № 10</t>
  </si>
  <si>
    <t>Все</t>
  </si>
  <si>
    <t xml:space="preserve">                     Приложение №15</t>
  </si>
  <si>
    <t xml:space="preserve">                                                                                                       Приложение №17</t>
  </si>
  <si>
    <t>2019год</t>
  </si>
  <si>
    <t>Приложение №18</t>
  </si>
  <si>
    <t xml:space="preserve">                                                                               на плановый период 2018 и 2019 годов</t>
  </si>
  <si>
    <t>Приложение № 13</t>
  </si>
  <si>
    <t>Приложение № 14</t>
  </si>
  <si>
    <t>Сумма на 2018 год</t>
  </si>
  <si>
    <t>Сумма на 2019 год</t>
  </si>
  <si>
    <t xml:space="preserve">                                    плановый период 2018 и 2019 годов</t>
  </si>
  <si>
    <t>Раздел, подраздел</t>
  </si>
  <si>
    <t>ФКР
Код</t>
  </si>
  <si>
    <t>Код ФКР</t>
  </si>
  <si>
    <t>0100</t>
  </si>
  <si>
    <t>0102</t>
  </si>
  <si>
    <t>0104</t>
  </si>
  <si>
    <t>0200</t>
  </si>
  <si>
    <t>0203</t>
  </si>
  <si>
    <t>0400</t>
  </si>
  <si>
    <t>0409</t>
  </si>
  <si>
    <t>Приложение № 12</t>
  </si>
  <si>
    <t>Вариант=Кезский 2017;
Табл=Проект 2017 (ПС);
МО=1300513;
ВР=000;
ЦС=00000;
Ведомства=000;
ФКР=0000;
Балансировка бюджета=10;
Узлы=05;
Муниципальные программы=00000;</t>
  </si>
  <si>
    <t>Вариант=Кезский 2017;
Табл=Проект 2017 (ПС);
МО=1300513;
ВР=000;
ЦС=00000;
Ведомства=000;
ФКР=0000;
Балансировка бюджета=20;
Узлы=05;
Муниципальные программы=00000;</t>
  </si>
  <si>
    <t>Вариант=Кезский 2017;
Табл=Прогноз 2018 (ПС);
МО=1300513;
ВР=000;
ЦС=00000;
Ведомства=000;
ФКР=0000;
Балансировка бюджета=10;
Узлы=05;
Муниципальные программы=00000;</t>
  </si>
  <si>
    <t>Вариант=Кезский 2017;
Табл=Прогноз 2018 (ПС);
МО=1300513;
ВР=000;
ЦС=00000;
Ведомства=000;
ФКР=0000;
Балансировка бюджета=20;
Узлы=05;
Муниципальные программы=00000;</t>
  </si>
  <si>
    <t>Вариант=Кезский 2017;
Табл=Прогноз 2019 (ПС);
МО=1300513;
ВР=000;
ЦС=00000;
Ведомства=000;
ФКР=0000;
Балансировка бюджета=10;
Узлы=05;
Муниципальные программы=00000;</t>
  </si>
  <si>
    <t>Вариант=Кезский 2017;
Табл=Прогноз 2019 (ПС);
МО=1300513;
ВР=000;
ЦС=00000;
Ведомства=000;
ФКР=0000;
Балансировка бюджета=20;
Узлы=05;
Муниципальные программы=00000;</t>
  </si>
  <si>
    <t>Юскинское</t>
  </si>
  <si>
    <t>Вариант: Кезский 2017;
Таблица: Прогноз 2018 (ПС);
Данные
МО=1300513
ВР=000
ЦС=00000
Ведомства=000
ФКР=0000
Балансировка бюджета=10
Узлы=05</t>
  </si>
  <si>
    <t>Вариант: Кезский 2017;
Таблица: Прогноз 2018 (ПС);
Данные
МО=1300513
ВР=000
ЦС=00000
Ведомства=000
ФКР=0000
Балансировка бюджета=20
Узлы=05</t>
  </si>
  <si>
    <t>Вариант: Кезский 2017;
Таблица: Прогноз 2019 (ПС);
Данные
МО=1300513
ВР=000
ЦС=00000
Ведомства=000
ФКР=0000
Балансировка бюджета=10
Узлы=05</t>
  </si>
  <si>
    <t>Вариант: Кезский 2017;
Таблица: Прогноз 2019 (ПС);
Данные
МО=1300513
ВР=000
ЦС=00000
Ведомства=000
ФКР=0000
Балансировка бюджета=20
Узлы=05</t>
  </si>
  <si>
    <t xml:space="preserve">                                 муниципального образования "Юскинское"</t>
  </si>
  <si>
    <t>Источники финансирования дефицита бюджета муниципального образования "Юскинское" на 2017 год</t>
  </si>
  <si>
    <t xml:space="preserve">                         муниципального образования "Юскинское"</t>
  </si>
  <si>
    <t>Источники финансирования дефицита бюджета муниципального образования "Юскинское" на 2018-2019 годы</t>
  </si>
  <si>
    <t xml:space="preserve">                                                                         муниципального образования "Юскинское"</t>
  </si>
  <si>
    <t xml:space="preserve">Нормативы распределения доходов в бюджет муниципального образования "Юскинское" </t>
  </si>
  <si>
    <t>муниципального образования "Юскинское"</t>
  </si>
  <si>
    <t>Перечень главных администраторов доходов бюджета муниципального образования          " Юскинское"</t>
  </si>
  <si>
    <t>Объем бюджетных асcигнований дорожного фонда муниципального образования "Юскинское" на 2017 год</t>
  </si>
  <si>
    <t>Объем бюджетных асcигнований дорожного фонда муниципального образования "Юскинское" на плановый период 2018 и 2019 годов</t>
  </si>
  <si>
    <t>453</t>
  </si>
  <si>
    <t>453 01 00 00 00 00 0000 000</t>
  </si>
  <si>
    <t>453 01 05 00 00 00 0000 000</t>
  </si>
  <si>
    <t>453 01 05 02 01 10 0000 510</t>
  </si>
  <si>
    <t>453 01 05 02 01 10 0000 610</t>
  </si>
  <si>
    <t>453 01 06 00 00 00 0000 000</t>
  </si>
  <si>
    <t>453 01 06 06 00 10 0000 710</t>
  </si>
  <si>
    <t>от 22 декабря 2016 года № 16</t>
  </si>
  <si>
    <t>от  22 декабря 2016 года № 16</t>
  </si>
  <si>
    <t>20215001</t>
  </si>
  <si>
    <t>20235118</t>
  </si>
  <si>
    <t>20240014</t>
  </si>
</sst>
</file>

<file path=xl/styles.xml><?xml version="1.0" encoding="utf-8"?>
<styleSheet xmlns="http://schemas.openxmlformats.org/spreadsheetml/2006/main">
  <numFmts count="1">
    <numFmt numFmtId="164" formatCode="000000"/>
  </numFmts>
  <fonts count="27">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indexed="8"/>
      <name val="Times New Roman"/>
      <family val="1"/>
      <charset val="204"/>
    </font>
    <font>
      <b/>
      <sz val="10"/>
      <color indexed="8"/>
      <name val="Times New Roman"/>
      <family val="1"/>
      <charset val="204"/>
    </font>
    <font>
      <i/>
      <sz val="10"/>
      <name val="Times New Roman"/>
      <family val="1"/>
      <charset val="204"/>
    </font>
    <font>
      <b/>
      <sz val="11"/>
      <color indexed="8"/>
      <name val="Calibri"/>
      <family val="2"/>
      <charset val="204"/>
    </font>
    <font>
      <b/>
      <sz val="11"/>
      <color indexed="8"/>
      <name val="Times New Roman"/>
      <family val="1"/>
      <charset val="204"/>
    </font>
    <font>
      <sz val="11"/>
      <name val="Times New Roman"/>
      <charset val="204"/>
    </font>
    <font>
      <sz val="9"/>
      <name val="Times New Roman"/>
      <charset val="204"/>
    </font>
    <font>
      <sz val="8"/>
      <name val="Calibri"/>
      <family val="2"/>
    </font>
    <font>
      <sz val="11"/>
      <color theme="1"/>
      <name val="Calibri"/>
      <family val="2"/>
      <charset val="204"/>
      <scheme val="minor"/>
    </font>
  </fonts>
  <fills count="3">
    <fill>
      <patternFill patternType="none"/>
    </fill>
    <fill>
      <patternFill patternType="gray125"/>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xf numFmtId="0" fontId="26" fillId="0" borderId="0"/>
    <xf numFmtId="0" fontId="26" fillId="0" borderId="0"/>
    <xf numFmtId="0" fontId="14" fillId="0" borderId="0"/>
    <xf numFmtId="0" fontId="14" fillId="0" borderId="0"/>
  </cellStyleXfs>
  <cellXfs count="245">
    <xf numFmtId="0" fontId="0" fillId="0" borderId="0" xfId="0"/>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0" fontId="7" fillId="0" borderId="0" xfId="0" applyFont="1"/>
    <xf numFmtId="49" fontId="10" fillId="0" borderId="0" xfId="0" quotePrefix="1" applyNumberFormat="1" applyFont="1" applyAlignment="1">
      <alignment wrapText="1"/>
    </xf>
    <xf numFmtId="0" fontId="1" fillId="0" borderId="0" xfId="0" applyFont="1" applyBorder="1" applyAlignment="1">
      <alignment horizontal="right"/>
    </xf>
    <xf numFmtId="0" fontId="10" fillId="0" borderId="0" xfId="0" quotePrefix="1" applyFont="1" applyAlignment="1">
      <alignment wrapText="1"/>
    </xf>
    <xf numFmtId="0" fontId="10" fillId="0" borderId="0" xfId="0" applyFont="1" applyAlignment="1">
      <alignment wrapText="1"/>
    </xf>
    <xf numFmtId="49"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49" fontId="8" fillId="0" borderId="1" xfId="0" applyNumberFormat="1" applyFont="1" applyFill="1" applyBorder="1"/>
    <xf numFmtId="164" fontId="8" fillId="0" borderId="1" xfId="0" applyNumberFormat="1" applyFont="1" applyFill="1" applyBorder="1" applyAlignment="1">
      <alignment wrapText="1"/>
    </xf>
    <xf numFmtId="0" fontId="8" fillId="0" borderId="1" xfId="0" applyFont="1" applyFill="1" applyBorder="1"/>
    <xf numFmtId="49" fontId="8" fillId="0" borderId="0" xfId="0" applyNumberFormat="1" applyFont="1"/>
    <xf numFmtId="0" fontId="8" fillId="0" borderId="0" xfId="0" applyFont="1"/>
    <xf numFmtId="49" fontId="8" fillId="0" borderId="1" xfId="0" applyNumberFormat="1" applyFont="1" applyBorder="1"/>
    <xf numFmtId="164" fontId="8" fillId="0" borderId="1" xfId="0" applyNumberFormat="1" applyFont="1" applyBorder="1" applyAlignment="1">
      <alignment wrapText="1"/>
    </xf>
    <xf numFmtId="0" fontId="8" fillId="0" borderId="1" xfId="0" applyFont="1" applyBorder="1"/>
    <xf numFmtId="0" fontId="15" fillId="0" borderId="0" xfId="4" applyFont="1" applyBorder="1" applyAlignment="1">
      <alignment horizontal="right" vertical="top" wrapText="1"/>
    </xf>
    <xf numFmtId="0" fontId="17" fillId="0" borderId="2" xfId="4" applyFont="1" applyBorder="1" applyAlignment="1">
      <alignment horizontal="center" vertical="top" wrapText="1"/>
    </xf>
    <xf numFmtId="0" fontId="17" fillId="0" borderId="3" xfId="4" applyFont="1" applyBorder="1" applyAlignment="1">
      <alignment horizontal="center" vertical="top" wrapText="1"/>
    </xf>
    <xf numFmtId="0" fontId="15" fillId="0" borderId="3" xfId="4" applyFont="1" applyBorder="1" applyAlignment="1">
      <alignment horizontal="center" vertical="top" wrapText="1"/>
    </xf>
    <xf numFmtId="0" fontId="15" fillId="0" borderId="1" xfId="4" applyFont="1" applyBorder="1" applyAlignment="1">
      <alignment horizontal="center" vertical="top" wrapText="1"/>
    </xf>
    <xf numFmtId="0" fontId="15" fillId="0" borderId="4" xfId="4" applyFont="1" applyBorder="1" applyAlignment="1">
      <alignment horizontal="center" vertical="top" wrapText="1"/>
    </xf>
    <xf numFmtId="0" fontId="9" fillId="0" borderId="1" xfId="4" applyFont="1" applyBorder="1" applyAlignment="1">
      <alignment horizontal="center" vertical="center"/>
    </xf>
    <xf numFmtId="0" fontId="2" fillId="0" borderId="1" xfId="4" applyFont="1" applyBorder="1" applyAlignment="1">
      <alignment vertical="top" wrapText="1"/>
    </xf>
    <xf numFmtId="0" fontId="9" fillId="0" borderId="1" xfId="4" applyFont="1" applyBorder="1" applyAlignment="1">
      <alignment vertical="top"/>
    </xf>
    <xf numFmtId="49" fontId="13" fillId="0" borderId="0" xfId="0" applyNumberFormat="1" applyFont="1" applyProtection="1">
      <protection locked="0"/>
    </xf>
    <xf numFmtId="0" fontId="13"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3" fillId="0" borderId="0" xfId="0" applyFont="1" applyBorder="1" applyProtection="1">
      <protection locked="0"/>
    </xf>
    <xf numFmtId="0" fontId="4" fillId="0" borderId="0" xfId="0" applyFont="1" applyFill="1" applyBorder="1" applyAlignment="1" applyProtection="1">
      <alignment horizontal="center"/>
      <protection locked="0"/>
    </xf>
    <xf numFmtId="0" fontId="13" fillId="0" borderId="0" xfId="0" applyFont="1" applyFill="1" applyBorder="1" applyAlignment="1" applyProtection="1">
      <protection locked="0"/>
    </xf>
    <xf numFmtId="0" fontId="18" fillId="0" borderId="0" xfId="0" applyFont="1"/>
    <xf numFmtId="0" fontId="18" fillId="0" borderId="0" xfId="0" applyFont="1" applyAlignment="1">
      <alignment horizontal="right"/>
    </xf>
    <xf numFmtId="0" fontId="18" fillId="0" borderId="0" xfId="0" applyFont="1" applyAlignment="1"/>
    <xf numFmtId="0" fontId="18" fillId="0" borderId="1" xfId="0" applyFont="1" applyBorder="1"/>
    <xf numFmtId="0" fontId="9" fillId="0" borderId="5" xfId="0" applyFont="1" applyBorder="1" applyAlignment="1">
      <alignment wrapText="1"/>
    </xf>
    <xf numFmtId="0" fontId="18" fillId="0" borderId="1" xfId="0" applyFont="1" applyBorder="1" applyAlignment="1">
      <alignment wrapText="1"/>
    </xf>
    <xf numFmtId="0" fontId="7" fillId="0" borderId="1" xfId="0" applyFont="1" applyBorder="1" applyAlignment="1">
      <alignment wrapText="1"/>
    </xf>
    <xf numFmtId="0" fontId="7" fillId="0" borderId="1" xfId="0" applyFont="1" applyBorder="1"/>
    <xf numFmtId="0" fontId="18"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0" xfId="0" applyFont="1" applyFill="1"/>
    <xf numFmtId="49" fontId="18" fillId="0" borderId="0" xfId="0" applyNumberFormat="1" applyFont="1"/>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6" xfId="0" applyNumberFormat="1" applyFont="1" applyBorder="1" applyProtection="1">
      <protection locked="0"/>
    </xf>
    <xf numFmtId="0" fontId="9" fillId="0" borderId="6" xfId="0" applyFont="1" applyBorder="1" applyProtection="1">
      <protection locked="0"/>
    </xf>
    <xf numFmtId="49"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wrapText="1"/>
      <protection locked="0"/>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wrapText="1"/>
      <protection locked="0"/>
    </xf>
    <xf numFmtId="0" fontId="9" fillId="0" borderId="1" xfId="0" applyFont="1" applyFill="1" applyBorder="1" applyAlignment="1" applyProtection="1">
      <alignment horizontal="left" wrapText="1"/>
      <protection locked="0"/>
    </xf>
    <xf numFmtId="0" fontId="9" fillId="0" borderId="1" xfId="0" applyFont="1" applyFill="1" applyBorder="1" applyAlignment="1" applyProtection="1">
      <alignment wrapText="1"/>
      <protection locked="0"/>
    </xf>
    <xf numFmtId="0" fontId="18" fillId="0" borderId="0" xfId="0" applyNumberFormat="1" applyFont="1" applyFill="1" applyAlignment="1">
      <alignment horizontal="right"/>
    </xf>
    <xf numFmtId="49" fontId="18" fillId="0" borderId="0" xfId="0" applyNumberFormat="1" applyFont="1" applyFill="1"/>
    <xf numFmtId="0" fontId="18" fillId="0" borderId="0" xfId="0" applyNumberFormat="1" applyFont="1" applyFill="1"/>
    <xf numFmtId="0" fontId="18" fillId="0" borderId="0" xfId="0" applyNumberFormat="1" applyFont="1"/>
    <xf numFmtId="164" fontId="18" fillId="0" borderId="0" xfId="0" applyNumberFormat="1" applyFont="1" applyFill="1"/>
    <xf numFmtId="49" fontId="18" fillId="0" borderId="1" xfId="0" applyNumberFormat="1" applyFont="1" applyFill="1" applyBorder="1"/>
    <xf numFmtId="164" fontId="18" fillId="0" borderId="1" xfId="0" applyNumberFormat="1" applyFont="1" applyFill="1" applyBorder="1" applyAlignment="1">
      <alignment wrapText="1"/>
    </xf>
    <xf numFmtId="0" fontId="18" fillId="0" borderId="1" xfId="0" applyFont="1" applyFill="1" applyBorder="1"/>
    <xf numFmtId="49" fontId="18" fillId="0" borderId="1" xfId="0" applyNumberFormat="1" applyFont="1" applyBorder="1"/>
    <xf numFmtId="164" fontId="18" fillId="0" borderId="1" xfId="0" applyNumberFormat="1" applyFont="1" applyBorder="1" applyAlignment="1">
      <alignment wrapText="1"/>
    </xf>
    <xf numFmtId="164" fontId="18" fillId="0" borderId="0" xfId="0" applyNumberFormat="1" applyFont="1"/>
    <xf numFmtId="0" fontId="9" fillId="0" borderId="1" xfId="0" applyFont="1" applyBorder="1"/>
    <xf numFmtId="0" fontId="18" fillId="0" borderId="7" xfId="0" applyFont="1" applyBorder="1" applyAlignment="1"/>
    <xf numFmtId="0" fontId="18" fillId="0" borderId="8" xfId="0" applyFont="1" applyBorder="1" applyAlignment="1"/>
    <xf numFmtId="0" fontId="9" fillId="0" borderId="8" xfId="0" applyFont="1" applyBorder="1"/>
    <xf numFmtId="0" fontId="8" fillId="0" borderId="0" xfId="0" applyFont="1" applyAlignment="1">
      <alignment horizontal="center"/>
    </xf>
    <xf numFmtId="0" fontId="0" fillId="0" borderId="0" xfId="0" applyFill="1"/>
    <xf numFmtId="49" fontId="0" fillId="0" borderId="0" xfId="0" applyNumberFormat="1"/>
    <xf numFmtId="0" fontId="0" fillId="0" borderId="0" xfId="0" applyAlignment="1">
      <alignment horizontal="right"/>
    </xf>
    <xf numFmtId="49" fontId="20" fillId="0" borderId="0" xfId="0" quotePrefix="1" applyNumberFormat="1" applyFont="1" applyAlignment="1">
      <alignment wrapText="1"/>
    </xf>
    <xf numFmtId="0" fontId="20" fillId="0" borderId="0" xfId="0" quotePrefix="1" applyFont="1" applyAlignment="1">
      <alignment wrapText="1"/>
    </xf>
    <xf numFmtId="0" fontId="20" fillId="0" borderId="0" xfId="0" quotePrefix="1" applyFont="1" applyFill="1" applyAlignment="1">
      <alignment wrapText="1"/>
    </xf>
    <xf numFmtId="0" fontId="0" fillId="0" borderId="0" xfId="0" applyFill="1" applyBorder="1"/>
    <xf numFmtId="49" fontId="9" fillId="0" borderId="0" xfId="0" applyNumberFormat="1" applyFont="1" applyFill="1" applyBorder="1"/>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21" fillId="0" borderId="1" xfId="0" applyFont="1" applyBorder="1"/>
    <xf numFmtId="0" fontId="22" fillId="0" borderId="1" xfId="0" applyFont="1" applyBorder="1"/>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15" fillId="2" borderId="4" xfId="4" applyFont="1" applyFill="1" applyBorder="1" applyAlignment="1">
      <alignment horizontal="center" vertical="top" wrapText="1"/>
    </xf>
    <xf numFmtId="0" fontId="18" fillId="2" borderId="0" xfId="0" applyFont="1" applyFill="1"/>
    <xf numFmtId="0" fontId="7" fillId="0" borderId="0" xfId="0" applyFont="1" applyFill="1"/>
    <xf numFmtId="0" fontId="9" fillId="0" borderId="1" xfId="0" applyFont="1" applyFill="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0" fontId="8" fillId="0" borderId="0" xfId="0" quotePrefix="1" applyFont="1" applyFill="1" applyAlignment="1">
      <alignment wrapText="1"/>
    </xf>
    <xf numFmtId="0" fontId="8" fillId="0" borderId="0" xfId="0" applyFont="1" applyAlignment="1">
      <alignment wrapText="1"/>
    </xf>
    <xf numFmtId="0" fontId="1" fillId="0" borderId="0" xfId="0" applyNumberFormat="1" applyFont="1" applyAlignment="1">
      <alignment horizontal="right"/>
    </xf>
    <xf numFmtId="49" fontId="9" fillId="0" borderId="0" xfId="0" applyNumberFormat="1" applyFont="1" applyFill="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0" fontId="1" fillId="0" borderId="0" xfId="0" applyFont="1" applyAlignment="1">
      <alignment horizontal="right"/>
    </xf>
    <xf numFmtId="0" fontId="8" fillId="0" borderId="0" xfId="0" quotePrefix="1" applyFont="1" applyAlignment="1">
      <alignment wrapText="1"/>
    </xf>
    <xf numFmtId="0" fontId="0" fillId="0" borderId="0" xfId="0" applyNumberFormat="1" applyAlignment="1"/>
    <xf numFmtId="0" fontId="1" fillId="0" borderId="0" xfId="0" applyFont="1" applyAlignment="1">
      <alignment wrapTex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0" fillId="0" borderId="0" xfId="0" applyNumberFormat="1" applyAlignment="1">
      <alignment horizontal="center"/>
    </xf>
    <xf numFmtId="0" fontId="9" fillId="0" borderId="0" xfId="0" applyNumberFormat="1" applyFont="1"/>
    <xf numFmtId="0" fontId="9" fillId="0" borderId="0" xfId="0" applyNumberFormat="1" applyFont="1" applyBorder="1"/>
    <xf numFmtId="49" fontId="1" fillId="0" borderId="11" xfId="0" applyNumberFormat="1" applyFont="1" applyBorder="1"/>
    <xf numFmtId="0" fontId="1" fillId="0" borderId="11" xfId="0" applyNumberFormat="1" applyFont="1" applyBorder="1" applyAlignment="1">
      <alignment wrapText="1"/>
    </xf>
    <xf numFmtId="0" fontId="1" fillId="0" borderId="11" xfId="0" applyNumberFormat="1" applyFont="1" applyBorder="1" applyAlignment="1">
      <alignment shrinkToFit="1"/>
    </xf>
    <xf numFmtId="49" fontId="23" fillId="0" borderId="0" xfId="0" applyNumberFormat="1" applyFont="1" applyBorder="1"/>
    <xf numFmtId="0" fontId="24" fillId="0" borderId="0" xfId="0" applyFont="1" applyBorder="1" applyAlignment="1">
      <alignment wrapText="1"/>
    </xf>
    <xf numFmtId="0" fontId="23" fillId="0" borderId="0" xfId="0" applyFont="1" applyBorder="1" applyAlignment="1">
      <alignment horizontal="right"/>
    </xf>
    <xf numFmtId="0" fontId="23" fillId="0" borderId="0" xfId="0" applyFont="1" applyFill="1" applyBorder="1" applyAlignment="1">
      <alignment horizontal="right"/>
    </xf>
    <xf numFmtId="0" fontId="0" fillId="0" borderId="0" xfId="0" applyFill="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0" fillId="0" borderId="0" xfId="0" quotePrefix="1" applyFill="1" applyAlignment="1">
      <alignment wrapText="1"/>
    </xf>
    <xf numFmtId="49" fontId="8" fillId="0" borderId="11" xfId="0" applyNumberFormat="1" applyFont="1" applyBorder="1"/>
    <xf numFmtId="49" fontId="8" fillId="0" borderId="12" xfId="0" applyNumberFormat="1" applyFont="1" applyBorder="1" applyAlignment="1">
      <alignment shrinkToFit="1"/>
    </xf>
    <xf numFmtId="49" fontId="8" fillId="0" borderId="11" xfId="0" applyNumberFormat="1" applyFont="1" applyBorder="1" applyAlignment="1">
      <alignment shrinkToFit="1"/>
    </xf>
    <xf numFmtId="0" fontId="8" fillId="0" borderId="11" xfId="0" applyNumberFormat="1" applyFont="1" applyBorder="1" applyAlignment="1">
      <alignment wrapText="1"/>
    </xf>
    <xf numFmtId="0" fontId="8" fillId="0" borderId="11" xfId="0" applyNumberFormat="1" applyFont="1" applyBorder="1" applyAlignment="1">
      <alignment shrinkToFit="1"/>
    </xf>
    <xf numFmtId="0" fontId="4" fillId="0" borderId="11" xfId="0" applyFont="1" applyBorder="1"/>
    <xf numFmtId="0" fontId="4" fillId="0" borderId="11" xfId="0" applyFont="1" applyBorder="1" applyAlignment="1">
      <alignment shrinkToFit="1"/>
    </xf>
    <xf numFmtId="0" fontId="4" fillId="0" borderId="11" xfId="0" applyFont="1" applyFill="1" applyBorder="1" applyAlignment="1">
      <alignment shrinkToFit="1"/>
    </xf>
    <xf numFmtId="0" fontId="1" fillId="0" borderId="11" xfId="0" applyFont="1" applyBorder="1" applyAlignment="1">
      <alignment shrinkToFit="1"/>
    </xf>
    <xf numFmtId="49" fontId="2" fillId="0" borderId="11" xfId="0" quotePrefix="1" applyNumberFormat="1" applyFont="1" applyBorder="1" applyAlignment="1">
      <alignment wrapText="1"/>
    </xf>
    <xf numFmtId="49" fontId="9" fillId="0" borderId="11" xfId="0" quotePrefix="1" applyNumberFormat="1" applyFont="1" applyBorder="1" applyAlignment="1">
      <alignment horizontal="center" wrapText="1"/>
    </xf>
    <xf numFmtId="0" fontId="9" fillId="0" borderId="11" xfId="0" quotePrefix="1" applyFont="1" applyFill="1" applyBorder="1" applyAlignment="1">
      <alignment shrinkToFit="1"/>
    </xf>
    <xf numFmtId="49" fontId="18" fillId="0" borderId="0" xfId="0" applyNumberFormat="1" applyFont="1" applyAlignment="1">
      <alignment horizontal="center"/>
    </xf>
    <xf numFmtId="0" fontId="18" fillId="0" borderId="0" xfId="0" applyNumberFormat="1" applyFont="1" applyAlignment="1"/>
    <xf numFmtId="49" fontId="18" fillId="0" borderId="0" xfId="0" applyNumberFormat="1" applyFont="1" applyFill="1" applyAlignment="1">
      <alignment horizontal="center"/>
    </xf>
    <xf numFmtId="0" fontId="18" fillId="0" borderId="0" xfId="0" applyFont="1" applyFill="1" applyAlignment="1">
      <alignment horizontal="right"/>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49" fontId="11" fillId="0" borderId="11" xfId="0" quotePrefix="1" applyNumberFormat="1" applyFont="1" applyBorder="1" applyAlignment="1">
      <alignment wrapText="1"/>
    </xf>
    <xf numFmtId="49" fontId="7" fillId="0" borderId="11" xfId="0" quotePrefix="1" applyNumberFormat="1" applyFont="1" applyBorder="1" applyAlignment="1">
      <alignment horizontal="center" wrapText="1"/>
    </xf>
    <xf numFmtId="0" fontId="7" fillId="0" borderId="11" xfId="0" quotePrefix="1" applyFont="1" applyFill="1" applyBorder="1" applyAlignment="1">
      <alignment shrinkToFit="1"/>
    </xf>
    <xf numFmtId="0" fontId="8" fillId="0" borderId="11" xfId="0" applyFont="1" applyBorder="1" applyAlignment="1">
      <alignment shrinkToFit="1"/>
    </xf>
    <xf numFmtId="0" fontId="8" fillId="0" borderId="11" xfId="0" applyFont="1" applyFill="1" applyBorder="1" applyAlignment="1">
      <alignment shrinkToFit="1"/>
    </xf>
    <xf numFmtId="0" fontId="9" fillId="0" borderId="8" xfId="0" applyFont="1" applyFill="1" applyBorder="1" applyAlignment="1">
      <alignment horizontal="center" vertical="center" wrapText="1"/>
    </xf>
    <xf numFmtId="49" fontId="6" fillId="0" borderId="11" xfId="0" applyNumberFormat="1" applyFont="1" applyFill="1" applyBorder="1" applyAlignment="1">
      <alignment wrapText="1"/>
    </xf>
    <xf numFmtId="49" fontId="9" fillId="0" borderId="11" xfId="0" applyNumberFormat="1" applyFont="1" applyBorder="1"/>
    <xf numFmtId="0" fontId="9" fillId="0" borderId="11" xfId="0" applyFont="1" applyFill="1" applyBorder="1" applyAlignment="1" applyProtection="1">
      <alignment shrinkToFit="1"/>
      <protection locked="0"/>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7" fillId="0" borderId="1" xfId="0" applyFont="1" applyFill="1" applyBorder="1" applyAlignment="1">
      <alignment horizontal="center" vertical="center" wrapText="1"/>
    </xf>
    <xf numFmtId="49" fontId="12" fillId="0" borderId="11" xfId="0" applyNumberFormat="1" applyFont="1" applyFill="1" applyBorder="1" applyAlignment="1">
      <alignment wrapText="1"/>
    </xf>
    <xf numFmtId="49" fontId="7" fillId="0" borderId="11" xfId="0" applyNumberFormat="1" applyFont="1" applyBorder="1"/>
    <xf numFmtId="0" fontId="7" fillId="0" borderId="11" xfId="0" applyFont="1" applyFill="1" applyBorder="1" applyAlignment="1" applyProtection="1">
      <alignment shrinkToFit="1"/>
      <protection locked="0"/>
    </xf>
    <xf numFmtId="49" fontId="7" fillId="0" borderId="11" xfId="0" applyNumberFormat="1" applyFont="1" applyBorder="1" applyAlignment="1">
      <alignment horizontal="center" wrapText="1"/>
    </xf>
    <xf numFmtId="49" fontId="4" fillId="0" borderId="11" xfId="0" applyNumberFormat="1" applyFont="1" applyBorder="1" applyAlignment="1">
      <alignment horizontal="center"/>
    </xf>
    <xf numFmtId="0"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1" xfId="0" applyFont="1" applyBorder="1" applyAlignment="1">
      <alignment horizontal="center"/>
    </xf>
    <xf numFmtId="0" fontId="18" fillId="0" borderId="0" xfId="0" applyFont="1" applyAlignment="1">
      <alignment horizontal="right"/>
    </xf>
    <xf numFmtId="0" fontId="18" fillId="0" borderId="0" xfId="0" applyFont="1" applyBorder="1" applyAlignment="1">
      <alignment horizontal="center" wrapText="1"/>
    </xf>
    <xf numFmtId="0" fontId="18" fillId="0" borderId="0" xfId="0" applyFont="1" applyBorder="1" applyAlignment="1">
      <alignment horizontal="center"/>
    </xf>
    <xf numFmtId="0" fontId="18" fillId="0" borderId="13"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3" fillId="0" borderId="0" xfId="0" applyNumberFormat="1" applyFont="1" applyFill="1" applyAlignment="1">
      <alignment horizontal="center" vertical="center" wrapText="1"/>
    </xf>
    <xf numFmtId="164" fontId="18" fillId="0" borderId="0" xfId="0" applyNumberFormat="1" applyFont="1" applyFill="1" applyAlignment="1">
      <alignment horizontal="right"/>
    </xf>
    <xf numFmtId="0" fontId="18" fillId="0" borderId="0" xfId="0" applyNumberFormat="1" applyFont="1" applyFill="1" applyAlignment="1">
      <alignment horizontal="right"/>
    </xf>
    <xf numFmtId="0" fontId="18" fillId="0" borderId="0" xfId="0" applyNumberFormat="1" applyFont="1" applyFill="1" applyAlignment="1">
      <alignment horizontal="center"/>
    </xf>
    <xf numFmtId="0" fontId="2" fillId="2" borderId="16" xfId="4" applyFont="1" applyFill="1" applyBorder="1" applyAlignment="1">
      <alignment vertical="top" wrapText="1"/>
    </xf>
    <xf numFmtId="0" fontId="15" fillId="0" borderId="1" xfId="4" applyFont="1" applyBorder="1" applyAlignment="1">
      <alignment horizontal="center" vertical="top" wrapText="1"/>
    </xf>
    <xf numFmtId="0" fontId="15" fillId="0" borderId="4" xfId="4" applyFont="1" applyBorder="1" applyAlignment="1">
      <alignment horizontal="center" vertical="top" wrapText="1"/>
    </xf>
    <xf numFmtId="0" fontId="15" fillId="2" borderId="13" xfId="4" applyFont="1" applyFill="1" applyBorder="1" applyAlignment="1">
      <alignment horizontal="center" vertical="top" wrapText="1"/>
    </xf>
    <xf numFmtId="0" fontId="15" fillId="2" borderId="8" xfId="4" applyFont="1" applyFill="1" applyBorder="1" applyAlignment="1">
      <alignment horizontal="center" vertical="top" wrapText="1"/>
    </xf>
    <xf numFmtId="0" fontId="15" fillId="0" borderId="1" xfId="4" applyFont="1" applyBorder="1" applyAlignment="1">
      <alignment vertical="top" wrapText="1"/>
    </xf>
    <xf numFmtId="0" fontId="15" fillId="0" borderId="9" xfId="4" applyFont="1" applyBorder="1" applyAlignment="1">
      <alignment horizontal="center" vertical="top" wrapText="1"/>
    </xf>
    <xf numFmtId="0" fontId="15" fillId="0" borderId="10" xfId="4" applyFont="1" applyBorder="1" applyAlignment="1">
      <alignment horizontal="center" vertical="top" wrapText="1"/>
    </xf>
    <xf numFmtId="0" fontId="2" fillId="0" borderId="9" xfId="4" applyFont="1" applyBorder="1" applyAlignment="1">
      <alignment horizontal="justify" vertical="top" wrapText="1"/>
    </xf>
    <xf numFmtId="0" fontId="2" fillId="0" borderId="10" xfId="4" applyFont="1" applyBorder="1" applyAlignment="1">
      <alignment horizontal="justify" vertical="top" wrapText="1"/>
    </xf>
    <xf numFmtId="0" fontId="15" fillId="2" borderId="14" xfId="4" applyFont="1" applyFill="1" applyBorder="1" applyAlignment="1">
      <alignment horizontal="center" vertical="top" wrapText="1"/>
    </xf>
    <xf numFmtId="0" fontId="15" fillId="2" borderId="15" xfId="4" applyFont="1" applyFill="1" applyBorder="1" applyAlignment="1">
      <alignment horizontal="center" vertical="top" wrapText="1"/>
    </xf>
    <xf numFmtId="0" fontId="15" fillId="0" borderId="13" xfId="4" applyFont="1" applyBorder="1" applyAlignment="1">
      <alignment horizontal="center" vertical="top" wrapText="1"/>
    </xf>
    <xf numFmtId="0" fontId="15" fillId="0" borderId="7" xfId="4" applyFont="1" applyBorder="1" applyAlignment="1">
      <alignment horizontal="center" vertical="top" wrapText="1"/>
    </xf>
    <xf numFmtId="0" fontId="15" fillId="0" borderId="8" xfId="4" applyFont="1" applyBorder="1" applyAlignment="1">
      <alignment horizontal="center" vertical="top" wrapText="1"/>
    </xf>
    <xf numFmtId="0" fontId="2" fillId="0" borderId="1" xfId="4" applyFont="1" applyBorder="1" applyAlignment="1">
      <alignment horizontal="center" vertical="top" wrapText="1"/>
    </xf>
    <xf numFmtId="0" fontId="15" fillId="0" borderId="9" xfId="4" applyFont="1" applyBorder="1" applyAlignment="1">
      <alignment horizontal="justify" vertical="top" wrapText="1"/>
    </xf>
    <xf numFmtId="0" fontId="15" fillId="0" borderId="10" xfId="4" applyFont="1" applyBorder="1" applyAlignment="1">
      <alignment horizontal="justify" vertical="top" wrapText="1"/>
    </xf>
    <xf numFmtId="0" fontId="2" fillId="0" borderId="9" xfId="4" applyFont="1" applyBorder="1" applyAlignment="1">
      <alignment horizontal="left" vertical="top" wrapText="1"/>
    </xf>
    <xf numFmtId="0" fontId="2" fillId="0" borderId="10" xfId="4" applyFont="1" applyBorder="1" applyAlignment="1">
      <alignment horizontal="left" vertical="top" wrapText="1"/>
    </xf>
    <xf numFmtId="0" fontId="15" fillId="0" borderId="9" xfId="4" applyFont="1" applyBorder="1" applyAlignment="1">
      <alignment horizontal="left" vertical="top" wrapText="1"/>
    </xf>
    <xf numFmtId="0" fontId="15" fillId="0" borderId="10" xfId="4" applyFont="1" applyBorder="1" applyAlignment="1">
      <alignment horizontal="left" vertical="top" wrapText="1"/>
    </xf>
    <xf numFmtId="0" fontId="2" fillId="0" borderId="9" xfId="4" applyFont="1" applyBorder="1" applyAlignment="1">
      <alignment horizontal="center" vertical="top" wrapText="1"/>
    </xf>
    <xf numFmtId="0" fontId="2" fillId="0" borderId="10" xfId="4" applyFont="1" applyBorder="1" applyAlignment="1">
      <alignment horizontal="center" vertical="top" wrapText="1"/>
    </xf>
    <xf numFmtId="0" fontId="17" fillId="0" borderId="9" xfId="4" applyFont="1" applyBorder="1" applyAlignment="1">
      <alignment horizontal="center" vertical="top" wrapText="1"/>
    </xf>
    <xf numFmtId="0" fontId="17" fillId="0" borderId="10" xfId="4" applyFont="1" applyBorder="1" applyAlignment="1">
      <alignment horizontal="center" vertical="top" wrapText="1"/>
    </xf>
    <xf numFmtId="0" fontId="15" fillId="0" borderId="0" xfId="4" applyFont="1" applyBorder="1" applyAlignment="1">
      <alignment horizontal="right" vertical="top" wrapText="1"/>
    </xf>
    <xf numFmtId="0" fontId="16" fillId="0" borderId="0" xfId="4" applyFont="1" applyBorder="1" applyAlignment="1">
      <alignment horizontal="center" vertical="top" wrapText="1"/>
    </xf>
    <xf numFmtId="0" fontId="19" fillId="0" borderId="0" xfId="0" applyFont="1" applyBorder="1" applyAlignment="1" applyProtection="1">
      <alignment horizontal="center" wrapText="1"/>
      <protection locked="0"/>
    </xf>
    <xf numFmtId="0" fontId="19" fillId="0" borderId="13" xfId="0" applyFont="1" applyFill="1" applyBorder="1" applyAlignment="1" applyProtection="1">
      <alignment horizontal="center" wrapText="1"/>
      <protection locked="0"/>
    </xf>
    <xf numFmtId="0" fontId="19" fillId="0" borderId="8" xfId="0" applyFont="1" applyFill="1" applyBorder="1" applyAlignment="1" applyProtection="1">
      <alignment horizontal="center" wrapText="1"/>
      <protection locked="0"/>
    </xf>
    <xf numFmtId="49" fontId="8" fillId="0" borderId="12" xfId="0" applyNumberFormat="1" applyFont="1" applyBorder="1" applyAlignment="1"/>
    <xf numFmtId="49" fontId="8" fillId="0" borderId="17" xfId="0" applyNumberFormat="1" applyFont="1" applyBorder="1" applyAlignment="1"/>
    <xf numFmtId="49" fontId="8" fillId="0" borderId="18" xfId="0" applyNumberFormat="1" applyFont="1" applyBorder="1" applyAlignment="1"/>
    <xf numFmtId="49" fontId="11" fillId="0" borderId="12" xfId="0" applyNumberFormat="1" applyFont="1" applyBorder="1" applyAlignment="1">
      <alignment wrapText="1"/>
    </xf>
    <xf numFmtId="49" fontId="11" fillId="0" borderId="17" xfId="0" applyNumberFormat="1" applyFont="1" applyBorder="1" applyAlignment="1">
      <alignment wrapText="1"/>
    </xf>
    <xf numFmtId="49" fontId="11" fillId="0" borderId="18" xfId="0" applyNumberFormat="1" applyFont="1" applyBorder="1" applyAlignment="1">
      <alignment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textRotation="90" wrapText="1"/>
    </xf>
    <xf numFmtId="49" fontId="9" fillId="0" borderId="1" xfId="0" applyNumberFormat="1" applyFont="1" applyBorder="1" applyAlignment="1">
      <alignment horizontal="center" vertical="center" textRotation="90" wrapText="1"/>
    </xf>
    <xf numFmtId="0" fontId="18" fillId="0" borderId="1" xfId="0" applyFont="1" applyFill="1" applyBorder="1" applyAlignment="1">
      <alignment horizontal="center"/>
    </xf>
    <xf numFmtId="0" fontId="8" fillId="0" borderId="0" xfId="0" applyNumberFormat="1" applyFont="1" applyFill="1" applyAlignment="1">
      <alignment horizontal="center" vertical="center" wrapText="1"/>
    </xf>
    <xf numFmtId="49" fontId="8" fillId="0" borderId="11" xfId="0" applyNumberFormat="1" applyFont="1" applyBorder="1" applyAlignment="1">
      <alignment horizontal="left"/>
    </xf>
    <xf numFmtId="49" fontId="11" fillId="0" borderId="11" xfId="0" applyNumberFormat="1" applyFont="1" applyBorder="1" applyAlignment="1">
      <alignment horizontal="left" wrapText="1"/>
    </xf>
    <xf numFmtId="0" fontId="7" fillId="0" borderId="1" xfId="0" applyFont="1" applyFill="1" applyBorder="1" applyAlignment="1">
      <alignment horizontal="center"/>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textRotation="90" wrapText="1"/>
    </xf>
    <xf numFmtId="0" fontId="21" fillId="0" borderId="1" xfId="0" applyFont="1" applyBorder="1" applyAlignment="1">
      <alignment horizontal="center" vertical="center"/>
    </xf>
    <xf numFmtId="0" fontId="18" fillId="0" borderId="0" xfId="0" applyFont="1" applyAlignment="1">
      <alignment horizontal="center"/>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vertical="center"/>
    </xf>
    <xf numFmtId="0" fontId="18" fillId="0" borderId="0" xfId="0" applyFont="1" applyAlignment="1"/>
  </cellXfs>
  <cellStyles count="5">
    <cellStyle name="Обычный" xfId="0" builtinId="0"/>
    <cellStyle name="Обычный 2" xfId="1"/>
    <cellStyle name="Обычный 2 2" xfId="2"/>
    <cellStyle name="Обычный 3" xfId="3"/>
    <cellStyle name="Обычный_Лист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29"/>
  <sheetViews>
    <sheetView tabSelected="1" view="pageBreakPreview" topLeftCell="A2" zoomScaleSheetLayoutView="100" workbookViewId="0">
      <selection activeCell="O26" sqref="O26"/>
    </sheetView>
  </sheetViews>
  <sheetFormatPr defaultRowHeight="15"/>
  <cols>
    <col min="1" max="1" width="10.140625" style="74" bestFit="1" customWidth="1"/>
    <col min="2" max="2" width="3.28515625" style="74" customWidth="1"/>
    <col min="3" max="3" width="5.5703125" style="74" bestFit="1" customWidth="1"/>
    <col min="4" max="4" width="4.85546875" style="74" bestFit="1" customWidth="1"/>
    <col min="5" max="5" width="47.85546875" customWidth="1"/>
    <col min="6" max="6" width="11.7109375" customWidth="1"/>
    <col min="7" max="11" width="11.7109375" style="73" hidden="1" customWidth="1"/>
  </cols>
  <sheetData>
    <row r="1" spans="1:11" ht="15" hidden="1" customHeight="1">
      <c r="A1" s="123"/>
      <c r="B1" s="123"/>
      <c r="C1" s="123"/>
      <c r="D1" s="123"/>
      <c r="E1" s="124"/>
      <c r="F1" s="125"/>
      <c r="G1" s="125"/>
      <c r="H1" s="125"/>
      <c r="I1" s="125"/>
      <c r="J1" s="125"/>
    </row>
    <row r="2" spans="1:11">
      <c r="A2" s="126"/>
      <c r="B2" s="126"/>
      <c r="C2" s="126"/>
      <c r="D2" s="126"/>
      <c r="E2" s="127"/>
      <c r="F2" s="128" t="s">
        <v>47</v>
      </c>
      <c r="G2" s="129"/>
    </row>
    <row r="3" spans="1:11">
      <c r="A3" s="126"/>
      <c r="B3" s="126"/>
      <c r="C3" s="126"/>
      <c r="D3" s="126"/>
      <c r="E3" s="127"/>
      <c r="F3" s="128" t="s">
        <v>48</v>
      </c>
      <c r="G3" s="129"/>
    </row>
    <row r="4" spans="1:11">
      <c r="A4" s="126"/>
      <c r="B4" s="126"/>
      <c r="C4" s="126"/>
      <c r="D4" s="126"/>
      <c r="E4" s="127"/>
      <c r="F4" s="128" t="str">
        <f>CONCATENATE("муниципального образования """,F12,"""")</f>
        <v>муниципального образования "Юскинское"</v>
      </c>
      <c r="G4" s="129"/>
    </row>
    <row r="5" spans="1:11">
      <c r="A5" s="126"/>
      <c r="B5" s="126"/>
      <c r="C5" s="126"/>
      <c r="D5" s="126"/>
      <c r="E5" s="127"/>
      <c r="F5" s="128" t="str">
        <f>MID(G12,6,50)&amp;" Удмуртской Республики"</f>
        <v>Кезского района Удмуртской Республики</v>
      </c>
      <c r="G5" s="129"/>
    </row>
    <row r="6" spans="1:11">
      <c r="A6" s="126"/>
      <c r="B6" s="126"/>
      <c r="C6" s="126"/>
      <c r="D6" s="126"/>
      <c r="E6" s="127"/>
      <c r="F6" s="128" t="str">
        <f>"от 22 декабря "&amp;VALUE(MID(G11,FIND("Проект",G11,1)+7,4))-1&amp;" года  № 16"</f>
        <v>от 22 декабря 2016 года  № 16</v>
      </c>
      <c r="G6" s="129"/>
    </row>
    <row r="8" spans="1:11" ht="33.75" customHeight="1">
      <c r="A8" s="171" t="str">
        <f>"Доходы бюджета муниципального образования """&amp;F12&amp;""" "&amp;MID(G12,6,50)&amp;" Удмуртской Республики на "&amp;MID(G11,FIND("Проект",F11,1)+7,4)&amp;" год "</f>
        <v xml:space="preserve">Доходы бюджета муниципального образования "Юскинское" Кезского района Удмуртской Республики на 2017 год </v>
      </c>
      <c r="B8" s="171"/>
      <c r="C8" s="171"/>
      <c r="D8" s="171"/>
      <c r="E8" s="171"/>
      <c r="F8" s="171"/>
      <c r="G8" s="171"/>
      <c r="H8" s="171"/>
      <c r="I8" s="171"/>
      <c r="J8" s="171"/>
    </row>
    <row r="9" spans="1:11">
      <c r="F9" s="75" t="s">
        <v>49</v>
      </c>
      <c r="G9" s="130"/>
    </row>
    <row r="10" spans="1:11" ht="33" customHeight="1">
      <c r="A10" s="172" t="s">
        <v>50</v>
      </c>
      <c r="B10" s="172"/>
      <c r="C10" s="172"/>
      <c r="D10" s="172"/>
      <c r="E10" s="131" t="s">
        <v>51</v>
      </c>
      <c r="F10" s="132" t="str">
        <f>"Сумма на "&amp;MID(G11,FIND("Проект",G11,1)+7,4)&amp;" год"</f>
        <v>Сумма на 2017 год</v>
      </c>
      <c r="G10" s="133"/>
      <c r="H10" s="132" t="str">
        <f>"Сумма на "&amp;MID(I11,FIND("Прогноз",I11,1)+8,4)&amp;" год"</f>
        <v>Сумма на 2018 год</v>
      </c>
      <c r="I10" s="133"/>
      <c r="J10" s="132" t="str">
        <f>"Сумма на "&amp;MID(K11,FIND("Прогноз",K11,1)+8,4)&amp;" год"</f>
        <v>Сумма на 2019 год</v>
      </c>
      <c r="K10" s="133"/>
    </row>
    <row r="11" spans="1:11" ht="15" hidden="1" customHeight="1">
      <c r="A11" s="76" t="s">
        <v>52</v>
      </c>
      <c r="B11" s="76" t="s">
        <v>53</v>
      </c>
      <c r="C11" s="76" t="s">
        <v>54</v>
      </c>
      <c r="D11" s="76" t="s">
        <v>55</v>
      </c>
      <c r="E11" s="77" t="s">
        <v>323</v>
      </c>
      <c r="F11" s="77" t="s">
        <v>403</v>
      </c>
      <c r="G11" s="78" t="s">
        <v>404</v>
      </c>
      <c r="H11" s="134" t="s">
        <v>405</v>
      </c>
      <c r="I11" s="134" t="s">
        <v>406</v>
      </c>
      <c r="J11" s="134" t="s">
        <v>407</v>
      </c>
      <c r="K11" s="134" t="s">
        <v>408</v>
      </c>
    </row>
    <row r="12" spans="1:11" ht="30" hidden="1" customHeight="1">
      <c r="A12" s="1" t="s">
        <v>50</v>
      </c>
      <c r="B12" s="1" t="s">
        <v>56</v>
      </c>
      <c r="C12" s="1" t="s">
        <v>57</v>
      </c>
      <c r="D12" s="1" t="s">
        <v>58</v>
      </c>
      <c r="E12" s="2" t="s">
        <v>324</v>
      </c>
      <c r="F12" s="2" t="s">
        <v>409</v>
      </c>
      <c r="G12" s="3" t="s">
        <v>59</v>
      </c>
      <c r="H12" s="134" t="s">
        <v>410</v>
      </c>
      <c r="I12" s="134" t="s">
        <v>411</v>
      </c>
      <c r="J12" s="134" t="s">
        <v>412</v>
      </c>
      <c r="K12" s="134" t="s">
        <v>413</v>
      </c>
    </row>
    <row r="13" spans="1:11" s="4" customFormat="1" ht="16.5" hidden="1" customHeight="1">
      <c r="A13" s="135" t="s">
        <v>60</v>
      </c>
      <c r="B13" s="135" t="s">
        <v>61</v>
      </c>
      <c r="C13" s="135" t="s">
        <v>62</v>
      </c>
      <c r="D13" s="135" t="s">
        <v>63</v>
      </c>
      <c r="E13" s="135"/>
      <c r="F13" s="136">
        <v>1665.5</v>
      </c>
      <c r="G13" s="137">
        <v>1665.5</v>
      </c>
      <c r="H13" s="136">
        <v>1666.7</v>
      </c>
      <c r="I13" s="137">
        <v>1666.7</v>
      </c>
      <c r="J13" s="136">
        <v>1668</v>
      </c>
      <c r="K13" s="137">
        <v>1668</v>
      </c>
    </row>
    <row r="14" spans="1:11" s="4" customFormat="1" ht="28.5">
      <c r="A14" s="135" t="s">
        <v>64</v>
      </c>
      <c r="B14" s="135" t="s">
        <v>61</v>
      </c>
      <c r="C14" s="135" t="s">
        <v>62</v>
      </c>
      <c r="D14" s="135" t="s">
        <v>63</v>
      </c>
      <c r="E14" s="138" t="s">
        <v>65</v>
      </c>
      <c r="F14" s="139">
        <v>293</v>
      </c>
      <c r="G14" s="139"/>
      <c r="H14" s="139">
        <v>299</v>
      </c>
      <c r="I14" s="139"/>
      <c r="J14" s="139">
        <v>306</v>
      </c>
      <c r="K14" s="92"/>
    </row>
    <row r="15" spans="1:11" s="4" customFormat="1" ht="14.25">
      <c r="A15" s="135" t="s">
        <v>66</v>
      </c>
      <c r="B15" s="135" t="s">
        <v>61</v>
      </c>
      <c r="C15" s="135" t="s">
        <v>62</v>
      </c>
      <c r="D15" s="135" t="s">
        <v>63</v>
      </c>
      <c r="E15" s="138" t="s">
        <v>67</v>
      </c>
      <c r="F15" s="139">
        <v>108</v>
      </c>
      <c r="G15" s="139"/>
      <c r="H15" s="139">
        <v>113</v>
      </c>
      <c r="I15" s="139"/>
      <c r="J15" s="139">
        <v>119</v>
      </c>
      <c r="K15" s="92"/>
    </row>
    <row r="16" spans="1:11" ht="90">
      <c r="A16" s="123" t="s">
        <v>123</v>
      </c>
      <c r="B16" s="123" t="s">
        <v>68</v>
      </c>
      <c r="C16" s="123" t="s">
        <v>62</v>
      </c>
      <c r="D16" s="123" t="s">
        <v>69</v>
      </c>
      <c r="E16" s="124" t="s">
        <v>303</v>
      </c>
      <c r="F16" s="125">
        <v>108</v>
      </c>
      <c r="G16" s="125"/>
      <c r="H16" s="125">
        <v>113</v>
      </c>
      <c r="I16" s="125"/>
      <c r="J16" s="125">
        <v>119</v>
      </c>
    </row>
    <row r="17" spans="1:11" s="4" customFormat="1" ht="14.25">
      <c r="A17" s="135" t="s">
        <v>70</v>
      </c>
      <c r="B17" s="135" t="s">
        <v>61</v>
      </c>
      <c r="C17" s="135" t="s">
        <v>62</v>
      </c>
      <c r="D17" s="135" t="s">
        <v>63</v>
      </c>
      <c r="E17" s="138" t="s">
        <v>71</v>
      </c>
      <c r="F17" s="139">
        <v>60</v>
      </c>
      <c r="G17" s="139"/>
      <c r="H17" s="139">
        <v>60</v>
      </c>
      <c r="I17" s="139"/>
      <c r="J17" s="139">
        <v>60</v>
      </c>
      <c r="K17" s="92"/>
    </row>
    <row r="18" spans="1:11">
      <c r="A18" s="123" t="s">
        <v>325</v>
      </c>
      <c r="B18" s="123" t="s">
        <v>68</v>
      </c>
      <c r="C18" s="123" t="s">
        <v>62</v>
      </c>
      <c r="D18" s="123" t="s">
        <v>69</v>
      </c>
      <c r="E18" s="124" t="s">
        <v>72</v>
      </c>
      <c r="F18" s="125">
        <v>60</v>
      </c>
      <c r="G18" s="125"/>
      <c r="H18" s="125">
        <v>60</v>
      </c>
      <c r="I18" s="125"/>
      <c r="J18" s="125">
        <v>60</v>
      </c>
    </row>
    <row r="19" spans="1:11" s="4" customFormat="1" ht="14.25">
      <c r="A19" s="135" t="s">
        <v>73</v>
      </c>
      <c r="B19" s="135" t="s">
        <v>61</v>
      </c>
      <c r="C19" s="135" t="s">
        <v>62</v>
      </c>
      <c r="D19" s="135" t="s">
        <v>63</v>
      </c>
      <c r="E19" s="138" t="s">
        <v>74</v>
      </c>
      <c r="F19" s="139">
        <v>125</v>
      </c>
      <c r="G19" s="139"/>
      <c r="H19" s="139">
        <v>126</v>
      </c>
      <c r="I19" s="139"/>
      <c r="J19" s="139">
        <v>127</v>
      </c>
      <c r="K19" s="92"/>
    </row>
    <row r="20" spans="1:11" ht="60">
      <c r="A20" s="123" t="s">
        <v>75</v>
      </c>
      <c r="B20" s="123" t="s">
        <v>76</v>
      </c>
      <c r="C20" s="123" t="s">
        <v>62</v>
      </c>
      <c r="D20" s="123" t="s">
        <v>69</v>
      </c>
      <c r="E20" s="124" t="s">
        <v>326</v>
      </c>
      <c r="F20" s="125">
        <v>20</v>
      </c>
      <c r="G20" s="125"/>
      <c r="H20" s="125">
        <v>21</v>
      </c>
      <c r="I20" s="125"/>
      <c r="J20" s="125">
        <v>22</v>
      </c>
    </row>
    <row r="21" spans="1:11" ht="45">
      <c r="A21" s="123" t="s">
        <v>327</v>
      </c>
      <c r="B21" s="123" t="s">
        <v>76</v>
      </c>
      <c r="C21" s="123" t="s">
        <v>62</v>
      </c>
      <c r="D21" s="123" t="s">
        <v>69</v>
      </c>
      <c r="E21" s="124" t="s">
        <v>328</v>
      </c>
      <c r="F21" s="125">
        <v>105</v>
      </c>
      <c r="G21" s="125"/>
      <c r="H21" s="125">
        <v>105</v>
      </c>
      <c r="I21" s="125"/>
      <c r="J21" s="125">
        <v>105</v>
      </c>
    </row>
    <row r="22" spans="1:11" s="4" customFormat="1" ht="14.25">
      <c r="A22" s="135" t="s">
        <v>80</v>
      </c>
      <c r="B22" s="135" t="s">
        <v>61</v>
      </c>
      <c r="C22" s="135" t="s">
        <v>62</v>
      </c>
      <c r="D22" s="135" t="s">
        <v>63</v>
      </c>
      <c r="E22" s="138" t="s">
        <v>81</v>
      </c>
      <c r="F22" s="139">
        <v>1365</v>
      </c>
      <c r="G22" s="139"/>
      <c r="H22" s="139">
        <v>1367.7</v>
      </c>
      <c r="I22" s="139"/>
      <c r="J22" s="139">
        <v>1362</v>
      </c>
      <c r="K22" s="92"/>
    </row>
    <row r="23" spans="1:11" s="4" customFormat="1" ht="42.75">
      <c r="A23" s="135" t="s">
        <v>82</v>
      </c>
      <c r="B23" s="135" t="s">
        <v>61</v>
      </c>
      <c r="C23" s="135" t="s">
        <v>62</v>
      </c>
      <c r="D23" s="135" t="s">
        <v>63</v>
      </c>
      <c r="E23" s="138" t="s">
        <v>83</v>
      </c>
      <c r="F23" s="139">
        <v>1365</v>
      </c>
      <c r="G23" s="139"/>
      <c r="H23" s="139">
        <v>1367.7</v>
      </c>
      <c r="I23" s="139"/>
      <c r="J23" s="139">
        <v>1362</v>
      </c>
      <c r="K23" s="92"/>
    </row>
    <row r="24" spans="1:11" ht="30">
      <c r="A24" s="123" t="s">
        <v>433</v>
      </c>
      <c r="B24" s="123" t="s">
        <v>76</v>
      </c>
      <c r="C24" s="123" t="s">
        <v>62</v>
      </c>
      <c r="D24" s="123" t="s">
        <v>84</v>
      </c>
      <c r="E24" s="124" t="s">
        <v>329</v>
      </c>
      <c r="F24" s="125">
        <v>879.9</v>
      </c>
      <c r="G24" s="125"/>
      <c r="H24" s="125">
        <v>875.1</v>
      </c>
      <c r="I24" s="125"/>
      <c r="J24" s="125">
        <v>869.4</v>
      </c>
    </row>
    <row r="25" spans="1:11" ht="60">
      <c r="A25" s="123" t="s">
        <v>434</v>
      </c>
      <c r="B25" s="123" t="s">
        <v>76</v>
      </c>
      <c r="C25" s="123" t="s">
        <v>62</v>
      </c>
      <c r="D25" s="123" t="s">
        <v>84</v>
      </c>
      <c r="E25" s="124" t="s">
        <v>330</v>
      </c>
      <c r="F25" s="125">
        <v>57.4</v>
      </c>
      <c r="G25" s="125"/>
      <c r="H25" s="125">
        <v>64.900000000000006</v>
      </c>
      <c r="I25" s="125"/>
      <c r="J25" s="125">
        <v>64.900000000000006</v>
      </c>
    </row>
    <row r="26" spans="1:11" ht="90">
      <c r="A26" s="123" t="s">
        <v>435</v>
      </c>
      <c r="B26" s="123" t="s">
        <v>76</v>
      </c>
      <c r="C26" s="123" t="s">
        <v>62</v>
      </c>
      <c r="D26" s="123" t="s">
        <v>84</v>
      </c>
      <c r="E26" s="124" t="s">
        <v>331</v>
      </c>
      <c r="F26" s="125">
        <v>427.7</v>
      </c>
      <c r="G26" s="125"/>
      <c r="H26" s="125">
        <v>427.7</v>
      </c>
      <c r="I26" s="125"/>
      <c r="J26" s="125">
        <v>427.7</v>
      </c>
    </row>
    <row r="27" spans="1:11" ht="15.75">
      <c r="A27" s="170"/>
      <c r="B27" s="170"/>
      <c r="C27" s="170"/>
      <c r="D27" s="170"/>
      <c r="E27" s="140" t="s">
        <v>86</v>
      </c>
      <c r="F27" s="141">
        <v>1658</v>
      </c>
      <c r="G27" s="142"/>
      <c r="H27" s="141">
        <f>H13</f>
        <v>1666.7</v>
      </c>
      <c r="I27" s="142"/>
      <c r="J27" s="141">
        <f>J13</f>
        <v>1668</v>
      </c>
      <c r="K27" s="142"/>
    </row>
    <row r="28" spans="1:11" ht="15.75">
      <c r="A28" s="170"/>
      <c r="B28" s="170"/>
      <c r="C28" s="170"/>
      <c r="D28" s="170"/>
      <c r="E28" s="140" t="s">
        <v>87</v>
      </c>
      <c r="F28" s="141">
        <f>F29-F27</f>
        <v>0</v>
      </c>
      <c r="G28" s="142"/>
      <c r="H28" s="141">
        <f>H29-H27</f>
        <v>0</v>
      </c>
      <c r="I28" s="142"/>
      <c r="J28" s="141">
        <f>J29-J27</f>
        <v>0</v>
      </c>
      <c r="K28" s="142"/>
    </row>
    <row r="29" spans="1:11" ht="15.75">
      <c r="A29" s="170"/>
      <c r="B29" s="170"/>
      <c r="C29" s="170"/>
      <c r="D29" s="170"/>
      <c r="E29" s="140" t="s">
        <v>88</v>
      </c>
      <c r="F29" s="141">
        <v>1658</v>
      </c>
      <c r="G29" s="142"/>
      <c r="H29" s="141">
        <f>I13</f>
        <v>1666.7</v>
      </c>
      <c r="I29" s="142"/>
      <c r="J29" s="141">
        <f>K13</f>
        <v>1668</v>
      </c>
      <c r="K29" s="142"/>
    </row>
  </sheetData>
  <mergeCells count="5">
    <mergeCell ref="A29:D29"/>
    <mergeCell ref="A27:D27"/>
    <mergeCell ref="A8:J8"/>
    <mergeCell ref="A10:D10"/>
    <mergeCell ref="A28:D28"/>
  </mergeCells>
  <phoneticPr fontId="25" type="noConversion"/>
  <pageMargins left="0.70866141732283472" right="0.70866141732283472" top="0.55118110236220474" bottom="0.55118110236220474"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dimension ref="A1:I34"/>
  <sheetViews>
    <sheetView view="pageBreakPreview" topLeftCell="A2" zoomScaleSheetLayoutView="100" workbookViewId="0">
      <selection activeCell="N15" sqref="N15"/>
    </sheetView>
  </sheetViews>
  <sheetFormatPr defaultRowHeight="15"/>
  <cols>
    <col min="1" max="1" width="50.28515625" style="74" customWidth="1"/>
    <col min="2" max="2" width="10.5703125" style="74" customWidth="1"/>
    <col min="3" max="3" width="5.85546875" style="74" customWidth="1"/>
    <col min="4" max="4" width="9.42578125" style="73" customWidth="1"/>
    <col min="5" max="6" width="8.85546875" style="73" hidden="1" customWidth="1"/>
    <col min="7" max="7" width="8.85546875" style="73" customWidth="1"/>
    <col min="8" max="9" width="8.85546875" style="73" hidden="1" customWidth="1"/>
  </cols>
  <sheetData>
    <row r="1" spans="1:9" s="100" customFormat="1" ht="12.75" hidden="1" customHeight="1">
      <c r="A1" s="160"/>
      <c r="B1" s="161"/>
      <c r="C1" s="161"/>
      <c r="D1" s="162"/>
      <c r="E1" s="162"/>
      <c r="F1" s="162"/>
      <c r="G1" s="162"/>
      <c r="H1" s="162"/>
      <c r="I1" s="162"/>
    </row>
    <row r="2" spans="1:9" ht="12.75" customHeight="1">
      <c r="A2" s="80"/>
      <c r="B2" s="103"/>
      <c r="C2" s="103"/>
      <c r="D2" s="79"/>
      <c r="E2" s="79"/>
      <c r="F2" s="79"/>
      <c r="G2" s="6" t="s">
        <v>380</v>
      </c>
    </row>
    <row r="3" spans="1:9" ht="12.75" customHeight="1">
      <c r="A3" s="104"/>
      <c r="B3" s="104"/>
      <c r="C3" s="104"/>
      <c r="G3" s="101" t="s">
        <v>89</v>
      </c>
    </row>
    <row r="4" spans="1:9" ht="12.75" customHeight="1">
      <c r="A4" s="104"/>
      <c r="B4" s="104"/>
      <c r="C4" s="104"/>
      <c r="G4" s="101" t="str">
        <f>"муниципального образования """&amp;RIGHT(D12,LEN(D12)-FIND("*",D12,1))&amp;""""</f>
        <v>муниципального образования "Юскинское"</v>
      </c>
    </row>
    <row r="5" spans="1:9" ht="12.75" customHeight="1">
      <c r="A5" s="102"/>
      <c r="B5" s="111"/>
      <c r="C5" s="111"/>
      <c r="G5" s="101" t="str">
        <f>MID(D12,FIND("Узел",D12,1)+5,FIND("*",D12,1)-FIND("Узел",D12,1)-5)&amp; " Удмуртской Республики"</f>
        <v>Кезского района Удмуртской Республики</v>
      </c>
    </row>
    <row r="6" spans="1:9" ht="12.75" customHeight="1">
      <c r="A6" s="102"/>
      <c r="B6" s="105"/>
      <c r="C6" s="105"/>
      <c r="D6" s="106"/>
      <c r="E6" s="106"/>
      <c r="F6" s="106"/>
      <c r="G6" s="109" t="str">
        <f>"от 22 декабря "&amp;MID(D11,FIND("Прогноз",D11,1)+8,4)-2&amp;" года  №16"</f>
        <v>от 22 декабря 2016 года  №16</v>
      </c>
      <c r="H6" s="106"/>
      <c r="I6" s="106"/>
    </row>
    <row r="7" spans="1:9" ht="75" customHeight="1">
      <c r="A7" s="227" t="str">
        <f>"Предельные ассигнования из бюджета муниципального образования """&amp;MID(D12,FIND("*",D12,1)+1,LEN(D12)-FIND("*",D12,1))&amp;""" "&amp;MID(D12,FIND("%",D12,1)+5,FIND("*",D12,1)-FIND("%",D12,1)-5)&amp;" на плановый период "&amp;MID(D11,FIND("Прогноз",D11,1)+8,4)&amp;" и "&amp;MID(G12,FIND("Прогноз",G12,1)+8,4)&amp;"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плановый период 2018 и 2019 годов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c r="A8" s="102"/>
      <c r="B8" s="105"/>
      <c r="C8" s="105"/>
      <c r="D8" s="107"/>
      <c r="E8" s="107"/>
      <c r="F8" s="107"/>
      <c r="G8" s="107" t="s">
        <v>108</v>
      </c>
      <c r="H8" s="107"/>
      <c r="I8" s="107"/>
    </row>
    <row r="9" spans="1:9" ht="12.75" customHeight="1">
      <c r="A9" s="231" t="s">
        <v>109</v>
      </c>
      <c r="B9" s="232" t="s">
        <v>97</v>
      </c>
      <c r="C9" s="232" t="s">
        <v>98</v>
      </c>
      <c r="D9" s="230" t="s">
        <v>96</v>
      </c>
      <c r="E9" s="230"/>
      <c r="F9" s="230"/>
      <c r="G9" s="230"/>
      <c r="H9" s="107"/>
      <c r="I9" s="107"/>
    </row>
    <row r="10" spans="1:9" s="108" customFormat="1" ht="44.25" customHeight="1">
      <c r="A10" s="231"/>
      <c r="B10" s="232"/>
      <c r="C10" s="232"/>
      <c r="D10" s="165" t="str">
        <f>MID(D12,FIND("Прогноз",D12,1)+8,4)&amp;" год"</f>
        <v>2018 год</v>
      </c>
      <c r="E10" s="165" t="str">
        <f>MID(E12,FIND("Прогноз",E12,1)+8,4)&amp;" ББ="&amp;LEFT(RIGHT(E11,12),2)</f>
        <v>2018 ББ=20</v>
      </c>
      <c r="F10" s="165" t="str">
        <f>MID(F12,FIND("Прогноз",F12,1)+8,4)&amp;" ББ="&amp;LEFT(RIGHT(F11,12),2)</f>
        <v>2018 ББ=22</v>
      </c>
      <c r="G10" s="165" t="str">
        <f>MID(G12,FIND("Прогноз",G12,1)+8,4)&amp;" год"</f>
        <v>2019 год</v>
      </c>
      <c r="H10" s="159" t="str">
        <f>MID(H12,FIND("Прогноз",H12,1)+8,4)&amp;" ББ="&amp;LEFT(RIGHT(H11,12),2)</f>
        <v>2019 ББ=20</v>
      </c>
      <c r="I10" s="93" t="str">
        <f>MID(I12,FIND("Прогноз",I12,1)+8,4)&amp;" ББ="&amp;LEFT(RIGHT(I11,12),2)</f>
        <v>2019 ББ=22</v>
      </c>
    </row>
    <row r="11" spans="1:9" s="97" customFormat="1" ht="87.75" hidden="1" customHeight="1">
      <c r="A11" s="94" t="s">
        <v>91</v>
      </c>
      <c r="B11" s="94" t="s">
        <v>308</v>
      </c>
      <c r="C11" s="94" t="s">
        <v>99</v>
      </c>
      <c r="D11" s="96" t="s">
        <v>24</v>
      </c>
      <c r="E11" s="96" t="s">
        <v>25</v>
      </c>
      <c r="F11" s="96" t="s">
        <v>26</v>
      </c>
      <c r="G11" s="96" t="s">
        <v>27</v>
      </c>
      <c r="H11" s="96" t="s">
        <v>28</v>
      </c>
      <c r="I11" s="96" t="s">
        <v>29</v>
      </c>
    </row>
    <row r="12" spans="1:9" s="100" customFormat="1" ht="64.5" hidden="1" customHeight="1">
      <c r="A12" s="98" t="s">
        <v>90</v>
      </c>
      <c r="B12" s="98" t="s">
        <v>97</v>
      </c>
      <c r="C12" s="98" t="s">
        <v>100</v>
      </c>
      <c r="D12" s="99" t="s">
        <v>16</v>
      </c>
      <c r="E12" s="99" t="s">
        <v>16</v>
      </c>
      <c r="F12" s="99" t="s">
        <v>16</v>
      </c>
      <c r="G12" s="99" t="s">
        <v>30</v>
      </c>
      <c r="H12" s="99" t="s">
        <v>30</v>
      </c>
      <c r="I12" s="99" t="s">
        <v>30</v>
      </c>
    </row>
    <row r="13" spans="1:9" s="100" customFormat="1" ht="14.25" hidden="1">
      <c r="A13" s="166" t="s">
        <v>346</v>
      </c>
      <c r="B13" s="167" t="s">
        <v>92</v>
      </c>
      <c r="C13" s="167" t="s">
        <v>92</v>
      </c>
      <c r="D13" s="168">
        <v>1666.7</v>
      </c>
      <c r="E13" s="168">
        <v>1666.7</v>
      </c>
      <c r="F13" s="168"/>
      <c r="G13" s="168">
        <v>1668</v>
      </c>
      <c r="H13" s="168">
        <v>1668</v>
      </c>
      <c r="I13" s="168"/>
    </row>
    <row r="14" spans="1:9" s="100" customFormat="1" ht="14.25">
      <c r="A14" s="166" t="s">
        <v>304</v>
      </c>
      <c r="B14" s="167" t="s">
        <v>347</v>
      </c>
      <c r="C14" s="167" t="s">
        <v>92</v>
      </c>
      <c r="D14" s="168">
        <v>1659.2</v>
      </c>
      <c r="E14" s="168">
        <v>1666.7</v>
      </c>
      <c r="F14" s="168"/>
      <c r="G14" s="168">
        <v>1660.5</v>
      </c>
      <c r="H14" s="168">
        <v>1668</v>
      </c>
      <c r="I14" s="168"/>
    </row>
    <row r="15" spans="1:9" s="100" customFormat="1" ht="21.75">
      <c r="A15" s="166" t="s">
        <v>107</v>
      </c>
      <c r="B15" s="167" t="s">
        <v>348</v>
      </c>
      <c r="C15" s="167" t="s">
        <v>92</v>
      </c>
      <c r="D15" s="168">
        <v>57.4</v>
      </c>
      <c r="E15" s="168">
        <v>64.900000000000006</v>
      </c>
      <c r="F15" s="168"/>
      <c r="G15" s="168">
        <v>57.4</v>
      </c>
      <c r="H15" s="168">
        <v>64.900000000000006</v>
      </c>
      <c r="I15" s="168"/>
    </row>
    <row r="16" spans="1:9" s="100" customFormat="1" ht="14.25">
      <c r="A16" s="160" t="s">
        <v>349</v>
      </c>
      <c r="B16" s="161" t="s">
        <v>348</v>
      </c>
      <c r="C16" s="161" t="s">
        <v>101</v>
      </c>
      <c r="D16" s="162">
        <v>42.6</v>
      </c>
      <c r="E16" s="162">
        <v>48.4</v>
      </c>
      <c r="F16" s="162"/>
      <c r="G16" s="162">
        <v>42.6</v>
      </c>
      <c r="H16" s="162">
        <v>48.4</v>
      </c>
      <c r="I16" s="162"/>
    </row>
    <row r="17" spans="1:9" s="100" customFormat="1" ht="33.75">
      <c r="A17" s="160" t="s">
        <v>350</v>
      </c>
      <c r="B17" s="161" t="s">
        <v>348</v>
      </c>
      <c r="C17" s="161" t="s">
        <v>351</v>
      </c>
      <c r="D17" s="162">
        <v>13</v>
      </c>
      <c r="E17" s="162">
        <v>14.7</v>
      </c>
      <c r="F17" s="162"/>
      <c r="G17" s="162">
        <v>13</v>
      </c>
      <c r="H17" s="162">
        <v>14.7</v>
      </c>
      <c r="I17" s="162"/>
    </row>
    <row r="18" spans="1:9" s="100" customFormat="1" ht="22.5">
      <c r="A18" s="160" t="s">
        <v>104</v>
      </c>
      <c r="B18" s="161" t="s">
        <v>348</v>
      </c>
      <c r="C18" s="161" t="s">
        <v>105</v>
      </c>
      <c r="D18" s="162">
        <v>1.8</v>
      </c>
      <c r="E18" s="162">
        <v>1.8</v>
      </c>
      <c r="F18" s="162"/>
      <c r="G18" s="162">
        <v>1.8</v>
      </c>
      <c r="H18" s="162">
        <v>1.8</v>
      </c>
      <c r="I18" s="162"/>
    </row>
    <row r="19" spans="1:9" s="100" customFormat="1" ht="14.25">
      <c r="A19" s="166" t="s">
        <v>352</v>
      </c>
      <c r="B19" s="167" t="s">
        <v>353</v>
      </c>
      <c r="C19" s="167" t="s">
        <v>92</v>
      </c>
      <c r="D19" s="168">
        <v>478</v>
      </c>
      <c r="E19" s="168">
        <v>478</v>
      </c>
      <c r="F19" s="168"/>
      <c r="G19" s="168">
        <v>478</v>
      </c>
      <c r="H19" s="168">
        <v>478</v>
      </c>
      <c r="I19" s="168"/>
    </row>
    <row r="20" spans="1:9" s="100" customFormat="1" ht="14.25">
      <c r="A20" s="160" t="s">
        <v>349</v>
      </c>
      <c r="B20" s="161" t="s">
        <v>353</v>
      </c>
      <c r="C20" s="161" t="s">
        <v>101</v>
      </c>
      <c r="D20" s="162">
        <v>367.1</v>
      </c>
      <c r="E20" s="162">
        <v>367.1</v>
      </c>
      <c r="F20" s="162"/>
      <c r="G20" s="162">
        <v>367.1</v>
      </c>
      <c r="H20" s="162">
        <v>367.1</v>
      </c>
      <c r="I20" s="162"/>
    </row>
    <row r="21" spans="1:9" s="100" customFormat="1" ht="33.75">
      <c r="A21" s="160" t="s">
        <v>350</v>
      </c>
      <c r="B21" s="161" t="s">
        <v>353</v>
      </c>
      <c r="C21" s="161" t="s">
        <v>351</v>
      </c>
      <c r="D21" s="162">
        <v>110.9</v>
      </c>
      <c r="E21" s="162">
        <v>110.9</v>
      </c>
      <c r="F21" s="162"/>
      <c r="G21" s="162">
        <v>110.9</v>
      </c>
      <c r="H21" s="162">
        <v>110.9</v>
      </c>
      <c r="I21" s="162"/>
    </row>
    <row r="22" spans="1:9" s="100" customFormat="1" ht="14.25">
      <c r="A22" s="166" t="s">
        <v>305</v>
      </c>
      <c r="B22" s="167" t="s">
        <v>354</v>
      </c>
      <c r="C22" s="167" t="s">
        <v>92</v>
      </c>
      <c r="D22" s="168">
        <v>696.1</v>
      </c>
      <c r="E22" s="168">
        <v>696.1</v>
      </c>
      <c r="F22" s="168"/>
      <c r="G22" s="168">
        <v>697.4</v>
      </c>
      <c r="H22" s="168">
        <v>697.4</v>
      </c>
      <c r="I22" s="168"/>
    </row>
    <row r="23" spans="1:9" s="100" customFormat="1" ht="14.25">
      <c r="A23" s="160" t="s">
        <v>349</v>
      </c>
      <c r="B23" s="161" t="s">
        <v>354</v>
      </c>
      <c r="C23" s="161" t="s">
        <v>101</v>
      </c>
      <c r="D23" s="162">
        <v>469</v>
      </c>
      <c r="E23" s="162">
        <v>469</v>
      </c>
      <c r="F23" s="162"/>
      <c r="G23" s="162">
        <v>469</v>
      </c>
      <c r="H23" s="162">
        <v>469</v>
      </c>
      <c r="I23" s="162"/>
    </row>
    <row r="24" spans="1:9" s="100" customFormat="1" ht="33.75">
      <c r="A24" s="160" t="s">
        <v>350</v>
      </c>
      <c r="B24" s="161" t="s">
        <v>354</v>
      </c>
      <c r="C24" s="161" t="s">
        <v>351</v>
      </c>
      <c r="D24" s="162">
        <v>141.6</v>
      </c>
      <c r="E24" s="162">
        <v>141.6</v>
      </c>
      <c r="F24" s="162"/>
      <c r="G24" s="162">
        <v>141.6</v>
      </c>
      <c r="H24" s="162">
        <v>141.6</v>
      </c>
      <c r="I24" s="162"/>
    </row>
    <row r="25" spans="1:9" s="100" customFormat="1" ht="22.5">
      <c r="A25" s="160" t="s">
        <v>102</v>
      </c>
      <c r="B25" s="161" t="s">
        <v>354</v>
      </c>
      <c r="C25" s="161" t="s">
        <v>103</v>
      </c>
      <c r="D25" s="162">
        <v>26</v>
      </c>
      <c r="E25" s="162">
        <v>26</v>
      </c>
      <c r="F25" s="162"/>
      <c r="G25" s="162">
        <v>26</v>
      </c>
      <c r="H25" s="162">
        <v>26</v>
      </c>
      <c r="I25" s="162"/>
    </row>
    <row r="26" spans="1:9" s="100" customFormat="1" ht="22.5">
      <c r="A26" s="160" t="s">
        <v>104</v>
      </c>
      <c r="B26" s="161" t="s">
        <v>354</v>
      </c>
      <c r="C26" s="161" t="s">
        <v>105</v>
      </c>
      <c r="D26" s="162">
        <v>56.1</v>
      </c>
      <c r="E26" s="162">
        <v>56.1</v>
      </c>
      <c r="F26" s="162"/>
      <c r="G26" s="162">
        <v>57.4</v>
      </c>
      <c r="H26" s="162">
        <v>57.4</v>
      </c>
      <c r="I26" s="162"/>
    </row>
    <row r="27" spans="1:9" s="100" customFormat="1" ht="14.25">
      <c r="A27" s="160" t="s">
        <v>306</v>
      </c>
      <c r="B27" s="161" t="s">
        <v>354</v>
      </c>
      <c r="C27" s="161" t="s">
        <v>106</v>
      </c>
      <c r="D27" s="162">
        <v>3.4</v>
      </c>
      <c r="E27" s="162">
        <v>3.4</v>
      </c>
      <c r="F27" s="162"/>
      <c r="G27" s="162">
        <v>3.4</v>
      </c>
      <c r="H27" s="162">
        <v>3.4</v>
      </c>
      <c r="I27" s="162"/>
    </row>
    <row r="28" spans="1:9" s="100" customFormat="1" ht="21.75">
      <c r="A28" s="166" t="s">
        <v>307</v>
      </c>
      <c r="B28" s="167" t="s">
        <v>355</v>
      </c>
      <c r="C28" s="167" t="s">
        <v>92</v>
      </c>
      <c r="D28" s="168">
        <v>388.7</v>
      </c>
      <c r="E28" s="168">
        <v>388.7</v>
      </c>
      <c r="F28" s="168"/>
      <c r="G28" s="168">
        <v>388.7</v>
      </c>
      <c r="H28" s="168">
        <v>388.7</v>
      </c>
      <c r="I28" s="168"/>
    </row>
    <row r="29" spans="1:9" s="100" customFormat="1" ht="22.5">
      <c r="A29" s="160" t="s">
        <v>104</v>
      </c>
      <c r="B29" s="161" t="s">
        <v>355</v>
      </c>
      <c r="C29" s="161" t="s">
        <v>105</v>
      </c>
      <c r="D29" s="162">
        <v>388.7</v>
      </c>
      <c r="E29" s="162">
        <v>388.7</v>
      </c>
      <c r="F29" s="162"/>
      <c r="G29" s="162">
        <v>388.7</v>
      </c>
      <c r="H29" s="162">
        <v>388.7</v>
      </c>
      <c r="I29" s="162"/>
    </row>
    <row r="30" spans="1:9" s="100" customFormat="1" ht="14.25">
      <c r="A30" s="166" t="s">
        <v>356</v>
      </c>
      <c r="B30" s="167" t="s">
        <v>357</v>
      </c>
      <c r="C30" s="167" t="s">
        <v>92</v>
      </c>
      <c r="D30" s="168">
        <v>39</v>
      </c>
      <c r="E30" s="168">
        <v>39</v>
      </c>
      <c r="F30" s="168"/>
      <c r="G30" s="168">
        <v>39</v>
      </c>
      <c r="H30" s="168">
        <v>39</v>
      </c>
      <c r="I30" s="168"/>
    </row>
    <row r="31" spans="1:9" s="100" customFormat="1" ht="22.5">
      <c r="A31" s="160" t="s">
        <v>104</v>
      </c>
      <c r="B31" s="161" t="s">
        <v>357</v>
      </c>
      <c r="C31" s="161" t="s">
        <v>105</v>
      </c>
      <c r="D31" s="162">
        <v>39</v>
      </c>
      <c r="E31" s="162">
        <v>39</v>
      </c>
      <c r="F31" s="162"/>
      <c r="G31" s="162">
        <v>39</v>
      </c>
      <c r="H31" s="162">
        <v>39</v>
      </c>
      <c r="I31" s="162"/>
    </row>
    <row r="32" spans="1:9">
      <c r="A32" s="228" t="s">
        <v>93</v>
      </c>
      <c r="B32" s="228"/>
      <c r="C32" s="228"/>
      <c r="D32" s="157">
        <v>1659.2</v>
      </c>
      <c r="E32" s="158"/>
      <c r="F32" s="158"/>
      <c r="G32" s="157">
        <v>1660.5</v>
      </c>
      <c r="H32" s="158"/>
      <c r="I32" s="158"/>
    </row>
    <row r="33" spans="1:9" ht="24" customHeight="1">
      <c r="A33" s="229" t="s">
        <v>94</v>
      </c>
      <c r="B33" s="229"/>
      <c r="C33" s="229"/>
      <c r="D33" s="157">
        <f>F13</f>
        <v>0</v>
      </c>
      <c r="E33" s="158"/>
      <c r="F33" s="158"/>
      <c r="G33" s="157">
        <f>I13</f>
        <v>0</v>
      </c>
      <c r="H33" s="158"/>
      <c r="I33" s="158"/>
    </row>
    <row r="34" spans="1:9">
      <c r="A34" s="228" t="s">
        <v>95</v>
      </c>
      <c r="B34" s="228"/>
      <c r="C34" s="228"/>
      <c r="D34" s="157">
        <v>1659.2</v>
      </c>
      <c r="E34" s="158"/>
      <c r="F34" s="158"/>
      <c r="G34" s="157">
        <v>1660.5</v>
      </c>
      <c r="H34" s="158"/>
      <c r="I34" s="158"/>
    </row>
  </sheetData>
  <mergeCells count="8">
    <mergeCell ref="A32:C32"/>
    <mergeCell ref="A33:C33"/>
    <mergeCell ref="A34:C34"/>
    <mergeCell ref="A7:G7"/>
    <mergeCell ref="D9:G9"/>
    <mergeCell ref="A9:A10"/>
    <mergeCell ref="B9:B10"/>
    <mergeCell ref="C9:C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dimension ref="A1:I43"/>
  <sheetViews>
    <sheetView view="pageBreakPreview" topLeftCell="A2" zoomScaleSheetLayoutView="100" workbookViewId="0">
      <selection activeCell="N14" sqref="N14:N15"/>
    </sheetView>
  </sheetViews>
  <sheetFormatPr defaultRowHeight="15"/>
  <cols>
    <col min="1" max="1" width="49.28515625" style="74" customWidth="1"/>
    <col min="2" max="2" width="5.85546875" style="74" customWidth="1"/>
    <col min="3" max="3" width="10.42578125" style="74" customWidth="1"/>
    <col min="4" max="4" width="5.85546875" style="74" customWidth="1"/>
    <col min="5" max="5" width="9.85546875" customWidth="1"/>
    <col min="6" max="7" width="9.85546875" style="73" hidden="1" customWidth="1"/>
    <col min="8" max="9" width="8.85546875" style="73" hidden="1" customWidth="1"/>
  </cols>
  <sheetData>
    <row r="1" spans="1:9" s="100" customFormat="1" ht="12.75" hidden="1" customHeight="1">
      <c r="A1" s="160"/>
      <c r="B1" s="161"/>
      <c r="C1" s="161"/>
      <c r="D1" s="161"/>
      <c r="E1" s="162"/>
      <c r="F1" s="162"/>
      <c r="G1" s="162"/>
      <c r="H1" s="162"/>
      <c r="I1" s="162"/>
    </row>
    <row r="2" spans="1:9" ht="12.75" customHeight="1">
      <c r="A2" s="102"/>
      <c r="B2" s="121"/>
      <c r="C2" s="103"/>
      <c r="D2" s="103"/>
      <c r="E2" s="6" t="s">
        <v>40</v>
      </c>
    </row>
    <row r="3" spans="1:9" ht="12.75" customHeight="1">
      <c r="A3" s="104"/>
      <c r="B3" s="104"/>
      <c r="C3" s="104"/>
      <c r="D3" s="104"/>
      <c r="E3" s="101" t="s">
        <v>89</v>
      </c>
    </row>
    <row r="4" spans="1:9" ht="12.75" customHeight="1">
      <c r="A4" s="104"/>
      <c r="B4" s="104"/>
      <c r="C4" s="104"/>
      <c r="D4" s="104"/>
      <c r="E4" s="101" t="str">
        <f>"муниципального образования """&amp;RIGHT(E11,LEN(E11)-FIND("*",E11,1))&amp;""""</f>
        <v>муниципального образования "Юскинское"</v>
      </c>
    </row>
    <row r="5" spans="1:9" ht="12.75" customHeight="1">
      <c r="A5" s="102"/>
      <c r="B5" s="111"/>
      <c r="C5" s="111"/>
      <c r="D5" s="111"/>
      <c r="E5" s="101" t="str">
        <f>MID(E11,FIND("Узел",E11,1)+5,FIND("*",E11,1)-FIND("Узел",E11,1)-5)&amp; " Удмуртской Республики"</f>
        <v>Кезского района Удмуртской Республики</v>
      </c>
    </row>
    <row r="6" spans="1:9" ht="12.75" customHeight="1">
      <c r="A6" s="102"/>
      <c r="B6" s="105"/>
      <c r="C6" s="105"/>
      <c r="D6" s="105"/>
      <c r="E6" s="109" t="str">
        <f>"от 22 декабря "&amp;VALUE(MID(E10,FIND("Проект",E10,1)+7,4))-1&amp;" года  № 16"</f>
        <v>от 22 декабря 2016 года  № 16</v>
      </c>
      <c r="F6" s="106"/>
      <c r="G6" s="106"/>
      <c r="H6" s="106"/>
      <c r="I6" s="106"/>
    </row>
    <row r="7" spans="1:9" ht="75" customHeight="1">
      <c r="A7" s="227"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2017 год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row>
    <row r="8" spans="1:9" ht="12.75" customHeight="1">
      <c r="A8" s="102"/>
      <c r="B8" s="105"/>
      <c r="C8" s="105"/>
      <c r="D8" s="105"/>
      <c r="E8" s="107" t="s">
        <v>108</v>
      </c>
      <c r="F8" s="107"/>
      <c r="G8" s="107"/>
      <c r="H8" s="107"/>
      <c r="I8" s="107"/>
    </row>
    <row r="9" spans="1:9" s="108" customFormat="1" ht="56.25" customHeight="1">
      <c r="A9" s="163" t="s">
        <v>109</v>
      </c>
      <c r="B9" s="164" t="s">
        <v>392</v>
      </c>
      <c r="C9" s="164" t="s">
        <v>97</v>
      </c>
      <c r="D9" s="164" t="s">
        <v>98</v>
      </c>
      <c r="E9" s="165" t="str">
        <f>"Сумма на "&amp;MID(E11,FIND("Проект",E11,1)+7,4)&amp;" год"</f>
        <v>Сумма на 2017 год</v>
      </c>
      <c r="F9" s="93" t="str">
        <f>MID(F11,FIND("Проект",F11,1)+7,4)&amp;" ББ="&amp;LEFT(RIGHT(F10,12),2)</f>
        <v>2017 ББ=20</v>
      </c>
      <c r="G9" s="93" t="str">
        <f>MID(G11,FIND("Проект",G11,1)+7,4)&amp;" ББ="&amp;LEFT(RIGHT(G10,12),2)</f>
        <v>2017 ББ=22</v>
      </c>
      <c r="H9" s="93"/>
      <c r="I9" s="93"/>
    </row>
    <row r="10" spans="1:9" s="97" customFormat="1" ht="87.75" hidden="1" customHeight="1">
      <c r="A10" s="94" t="s">
        <v>91</v>
      </c>
      <c r="B10" s="94" t="s">
        <v>393</v>
      </c>
      <c r="C10" s="94" t="s">
        <v>308</v>
      </c>
      <c r="D10" s="94" t="s">
        <v>99</v>
      </c>
      <c r="E10" s="95" t="s">
        <v>31</v>
      </c>
      <c r="F10" s="96" t="s">
        <v>32</v>
      </c>
      <c r="G10" s="96" t="s">
        <v>33</v>
      </c>
      <c r="H10" s="96"/>
      <c r="I10" s="96"/>
    </row>
    <row r="11" spans="1:9" s="100" customFormat="1" ht="64.5" hidden="1" customHeight="1">
      <c r="A11" s="98" t="s">
        <v>90</v>
      </c>
      <c r="B11" s="98" t="s">
        <v>394</v>
      </c>
      <c r="C11" s="98" t="s">
        <v>97</v>
      </c>
      <c r="D11" s="98" t="s">
        <v>100</v>
      </c>
      <c r="E11" s="110" t="s">
        <v>8</v>
      </c>
      <c r="F11" s="99" t="s">
        <v>8</v>
      </c>
      <c r="G11" s="99" t="s">
        <v>8</v>
      </c>
      <c r="H11" s="99"/>
      <c r="I11" s="99"/>
    </row>
    <row r="12" spans="1:9" s="100" customFormat="1" ht="14.25" hidden="1">
      <c r="A12" s="166" t="s">
        <v>381</v>
      </c>
      <c r="B12" s="167" t="s">
        <v>92</v>
      </c>
      <c r="C12" s="167" t="s">
        <v>92</v>
      </c>
      <c r="D12" s="167" t="s">
        <v>92</v>
      </c>
      <c r="E12" s="168">
        <v>1665.5</v>
      </c>
      <c r="F12" s="168">
        <v>1665.5</v>
      </c>
      <c r="G12" s="168"/>
      <c r="H12" s="168"/>
      <c r="I12" s="168"/>
    </row>
    <row r="13" spans="1:9" s="100" customFormat="1" ht="14.25">
      <c r="A13" s="166" t="s">
        <v>369</v>
      </c>
      <c r="B13" s="167" t="s">
        <v>395</v>
      </c>
      <c r="C13" s="167" t="s">
        <v>92</v>
      </c>
      <c r="D13" s="167" t="s">
        <v>92</v>
      </c>
      <c r="E13" s="168">
        <v>1172.9000000000001</v>
      </c>
      <c r="F13" s="168">
        <v>1172.9000000000001</v>
      </c>
      <c r="G13" s="168"/>
      <c r="H13" s="168"/>
      <c r="I13" s="168"/>
    </row>
    <row r="14" spans="1:9" s="100" customFormat="1" ht="21.75">
      <c r="A14" s="166" t="s">
        <v>370</v>
      </c>
      <c r="B14" s="167" t="s">
        <v>396</v>
      </c>
      <c r="C14" s="167" t="s">
        <v>92</v>
      </c>
      <c r="D14" s="167" t="s">
        <v>92</v>
      </c>
      <c r="E14" s="168">
        <v>478</v>
      </c>
      <c r="F14" s="168">
        <v>478</v>
      </c>
      <c r="G14" s="168"/>
      <c r="H14" s="168"/>
      <c r="I14" s="168"/>
    </row>
    <row r="15" spans="1:9" s="100" customFormat="1" ht="14.25">
      <c r="A15" s="160" t="s">
        <v>304</v>
      </c>
      <c r="B15" s="161" t="s">
        <v>396</v>
      </c>
      <c r="C15" s="161" t="s">
        <v>347</v>
      </c>
      <c r="D15" s="161" t="s">
        <v>92</v>
      </c>
      <c r="E15" s="162">
        <v>478</v>
      </c>
      <c r="F15" s="162">
        <v>478</v>
      </c>
      <c r="G15" s="162"/>
      <c r="H15" s="162"/>
      <c r="I15" s="162"/>
    </row>
    <row r="16" spans="1:9" s="100" customFormat="1" ht="14.25">
      <c r="A16" s="160" t="s">
        <v>352</v>
      </c>
      <c r="B16" s="161" t="s">
        <v>396</v>
      </c>
      <c r="C16" s="161" t="s">
        <v>353</v>
      </c>
      <c r="D16" s="161" t="s">
        <v>92</v>
      </c>
      <c r="E16" s="162">
        <v>478</v>
      </c>
      <c r="F16" s="162">
        <v>478</v>
      </c>
      <c r="G16" s="162"/>
      <c r="H16" s="162"/>
      <c r="I16" s="162"/>
    </row>
    <row r="17" spans="1:9" s="100" customFormat="1" ht="14.25">
      <c r="A17" s="160" t="s">
        <v>349</v>
      </c>
      <c r="B17" s="161" t="s">
        <v>396</v>
      </c>
      <c r="C17" s="161" t="s">
        <v>353</v>
      </c>
      <c r="D17" s="161" t="s">
        <v>101</v>
      </c>
      <c r="E17" s="162">
        <v>367.1</v>
      </c>
      <c r="F17" s="162">
        <v>367.1</v>
      </c>
      <c r="G17" s="162"/>
      <c r="H17" s="162"/>
      <c r="I17" s="162"/>
    </row>
    <row r="18" spans="1:9" s="100" customFormat="1" ht="33.75">
      <c r="A18" s="160" t="s">
        <v>350</v>
      </c>
      <c r="B18" s="161" t="s">
        <v>396</v>
      </c>
      <c r="C18" s="161" t="s">
        <v>353</v>
      </c>
      <c r="D18" s="161" t="s">
        <v>351</v>
      </c>
      <c r="E18" s="162">
        <v>110.9</v>
      </c>
      <c r="F18" s="162">
        <v>110.9</v>
      </c>
      <c r="G18" s="162"/>
      <c r="H18" s="162"/>
      <c r="I18" s="162"/>
    </row>
    <row r="19" spans="1:9" s="100" customFormat="1" ht="32.25">
      <c r="A19" s="166" t="s">
        <v>372</v>
      </c>
      <c r="B19" s="167" t="s">
        <v>397</v>
      </c>
      <c r="C19" s="167" t="s">
        <v>92</v>
      </c>
      <c r="D19" s="167" t="s">
        <v>92</v>
      </c>
      <c r="E19" s="168">
        <v>694.9</v>
      </c>
      <c r="F19" s="168">
        <v>694.9</v>
      </c>
      <c r="G19" s="168"/>
      <c r="H19" s="168"/>
      <c r="I19" s="168"/>
    </row>
    <row r="20" spans="1:9" s="100" customFormat="1" ht="14.25">
      <c r="A20" s="160" t="s">
        <v>304</v>
      </c>
      <c r="B20" s="161" t="s">
        <v>397</v>
      </c>
      <c r="C20" s="161" t="s">
        <v>347</v>
      </c>
      <c r="D20" s="161" t="s">
        <v>92</v>
      </c>
      <c r="E20" s="162">
        <v>694.9</v>
      </c>
      <c r="F20" s="162">
        <v>694.9</v>
      </c>
      <c r="G20" s="162"/>
      <c r="H20" s="162"/>
      <c r="I20" s="162"/>
    </row>
    <row r="21" spans="1:9" s="100" customFormat="1" ht="14.25">
      <c r="A21" s="160" t="s">
        <v>305</v>
      </c>
      <c r="B21" s="161" t="s">
        <v>397</v>
      </c>
      <c r="C21" s="161" t="s">
        <v>354</v>
      </c>
      <c r="D21" s="161" t="s">
        <v>92</v>
      </c>
      <c r="E21" s="162">
        <v>694.9</v>
      </c>
      <c r="F21" s="162">
        <v>694.9</v>
      </c>
      <c r="G21" s="162"/>
      <c r="H21" s="162"/>
      <c r="I21" s="162"/>
    </row>
    <row r="22" spans="1:9" s="100" customFormat="1" ht="14.25">
      <c r="A22" s="160" t="s">
        <v>349</v>
      </c>
      <c r="B22" s="161" t="s">
        <v>397</v>
      </c>
      <c r="C22" s="161" t="s">
        <v>354</v>
      </c>
      <c r="D22" s="161" t="s">
        <v>101</v>
      </c>
      <c r="E22" s="162">
        <v>469</v>
      </c>
      <c r="F22" s="162">
        <v>469</v>
      </c>
      <c r="G22" s="162"/>
      <c r="H22" s="162"/>
      <c r="I22" s="162"/>
    </row>
    <row r="23" spans="1:9" s="100" customFormat="1" ht="33.75">
      <c r="A23" s="160" t="s">
        <v>350</v>
      </c>
      <c r="B23" s="161" t="s">
        <v>397</v>
      </c>
      <c r="C23" s="161" t="s">
        <v>354</v>
      </c>
      <c r="D23" s="161" t="s">
        <v>351</v>
      </c>
      <c r="E23" s="162">
        <v>141.6</v>
      </c>
      <c r="F23" s="162">
        <v>141.6</v>
      </c>
      <c r="G23" s="162"/>
      <c r="H23" s="162"/>
      <c r="I23" s="162"/>
    </row>
    <row r="24" spans="1:9" s="100" customFormat="1" ht="22.5">
      <c r="A24" s="160" t="s">
        <v>102</v>
      </c>
      <c r="B24" s="161" t="s">
        <v>397</v>
      </c>
      <c r="C24" s="161" t="s">
        <v>354</v>
      </c>
      <c r="D24" s="161" t="s">
        <v>103</v>
      </c>
      <c r="E24" s="162">
        <v>26</v>
      </c>
      <c r="F24" s="162">
        <v>26</v>
      </c>
      <c r="G24" s="162"/>
      <c r="H24" s="162"/>
      <c r="I24" s="162"/>
    </row>
    <row r="25" spans="1:9" s="100" customFormat="1" ht="22.5">
      <c r="A25" s="160" t="s">
        <v>104</v>
      </c>
      <c r="B25" s="161" t="s">
        <v>397</v>
      </c>
      <c r="C25" s="161" t="s">
        <v>354</v>
      </c>
      <c r="D25" s="161" t="s">
        <v>105</v>
      </c>
      <c r="E25" s="162">
        <v>54.9</v>
      </c>
      <c r="F25" s="162">
        <v>54.9</v>
      </c>
      <c r="G25" s="162"/>
      <c r="H25" s="162"/>
      <c r="I25" s="162"/>
    </row>
    <row r="26" spans="1:9" s="100" customFormat="1" ht="14.25">
      <c r="A26" s="160" t="s">
        <v>306</v>
      </c>
      <c r="B26" s="161" t="s">
        <v>397</v>
      </c>
      <c r="C26" s="161" t="s">
        <v>354</v>
      </c>
      <c r="D26" s="161" t="s">
        <v>106</v>
      </c>
      <c r="E26" s="162">
        <v>3.4</v>
      </c>
      <c r="F26" s="162">
        <v>3.4</v>
      </c>
      <c r="G26" s="162"/>
      <c r="H26" s="162"/>
      <c r="I26" s="162"/>
    </row>
    <row r="27" spans="1:9" s="100" customFormat="1" ht="14.25">
      <c r="A27" s="166" t="s">
        <v>374</v>
      </c>
      <c r="B27" s="167" t="s">
        <v>398</v>
      </c>
      <c r="C27" s="167" t="s">
        <v>92</v>
      </c>
      <c r="D27" s="167" t="s">
        <v>92</v>
      </c>
      <c r="E27" s="168">
        <v>57.4</v>
      </c>
      <c r="F27" s="168">
        <v>64.900000000000006</v>
      </c>
      <c r="G27" s="168"/>
      <c r="H27" s="168"/>
      <c r="I27" s="168"/>
    </row>
    <row r="28" spans="1:9" s="100" customFormat="1" ht="14.25">
      <c r="A28" s="166" t="s">
        <v>375</v>
      </c>
      <c r="B28" s="167" t="s">
        <v>399</v>
      </c>
      <c r="C28" s="167" t="s">
        <v>92</v>
      </c>
      <c r="D28" s="167" t="s">
        <v>92</v>
      </c>
      <c r="E28" s="168">
        <v>57.4</v>
      </c>
      <c r="F28" s="168">
        <v>64.900000000000006</v>
      </c>
      <c r="G28" s="168"/>
      <c r="H28" s="168"/>
      <c r="I28" s="168"/>
    </row>
    <row r="29" spans="1:9" s="100" customFormat="1" ht="14.25">
      <c r="A29" s="160" t="s">
        <v>304</v>
      </c>
      <c r="B29" s="161" t="s">
        <v>399</v>
      </c>
      <c r="C29" s="161" t="s">
        <v>347</v>
      </c>
      <c r="D29" s="161" t="s">
        <v>92</v>
      </c>
      <c r="E29" s="162">
        <v>57.4</v>
      </c>
      <c r="F29" s="162">
        <v>64.900000000000006</v>
      </c>
      <c r="G29" s="162"/>
      <c r="H29" s="162"/>
      <c r="I29" s="162"/>
    </row>
    <row r="30" spans="1:9" s="100" customFormat="1" ht="22.5">
      <c r="A30" s="160" t="s">
        <v>107</v>
      </c>
      <c r="B30" s="161" t="s">
        <v>399</v>
      </c>
      <c r="C30" s="161" t="s">
        <v>348</v>
      </c>
      <c r="D30" s="161" t="s">
        <v>92</v>
      </c>
      <c r="E30" s="162">
        <v>57.4</v>
      </c>
      <c r="F30" s="162">
        <v>64.900000000000006</v>
      </c>
      <c r="G30" s="162"/>
      <c r="H30" s="162"/>
      <c r="I30" s="162"/>
    </row>
    <row r="31" spans="1:9" s="100" customFormat="1" ht="14.25">
      <c r="A31" s="160" t="s">
        <v>349</v>
      </c>
      <c r="B31" s="161" t="s">
        <v>399</v>
      </c>
      <c r="C31" s="161" t="s">
        <v>348</v>
      </c>
      <c r="D31" s="161" t="s">
        <v>101</v>
      </c>
      <c r="E31" s="162">
        <v>42.6</v>
      </c>
      <c r="F31" s="162">
        <v>48.4</v>
      </c>
      <c r="G31" s="162"/>
      <c r="H31" s="162"/>
      <c r="I31" s="162"/>
    </row>
    <row r="32" spans="1:9" s="100" customFormat="1" ht="33.75">
      <c r="A32" s="160" t="s">
        <v>350</v>
      </c>
      <c r="B32" s="161" t="s">
        <v>399</v>
      </c>
      <c r="C32" s="161" t="s">
        <v>348</v>
      </c>
      <c r="D32" s="161" t="s">
        <v>351</v>
      </c>
      <c r="E32" s="162">
        <v>13</v>
      </c>
      <c r="F32" s="162">
        <v>14.7</v>
      </c>
      <c r="G32" s="162"/>
      <c r="H32" s="162"/>
      <c r="I32" s="162"/>
    </row>
    <row r="33" spans="1:9" s="100" customFormat="1" ht="22.5">
      <c r="A33" s="160" t="s">
        <v>104</v>
      </c>
      <c r="B33" s="161" t="s">
        <v>399</v>
      </c>
      <c r="C33" s="161" t="s">
        <v>348</v>
      </c>
      <c r="D33" s="161" t="s">
        <v>105</v>
      </c>
      <c r="E33" s="162">
        <v>1.8</v>
      </c>
      <c r="F33" s="162">
        <v>1.8</v>
      </c>
      <c r="G33" s="162"/>
      <c r="H33" s="162"/>
      <c r="I33" s="162"/>
    </row>
    <row r="34" spans="1:9" s="100" customFormat="1" ht="14.25">
      <c r="A34" s="166" t="s">
        <v>377</v>
      </c>
      <c r="B34" s="167" t="s">
        <v>400</v>
      </c>
      <c r="C34" s="167" t="s">
        <v>92</v>
      </c>
      <c r="D34" s="167" t="s">
        <v>92</v>
      </c>
      <c r="E34" s="168">
        <v>427.7</v>
      </c>
      <c r="F34" s="168">
        <v>427.7</v>
      </c>
      <c r="G34" s="168"/>
      <c r="H34" s="168"/>
      <c r="I34" s="168"/>
    </row>
    <row r="35" spans="1:9" s="100" customFormat="1" ht="14.25">
      <c r="A35" s="166" t="s">
        <v>378</v>
      </c>
      <c r="B35" s="167" t="s">
        <v>401</v>
      </c>
      <c r="C35" s="167" t="s">
        <v>92</v>
      </c>
      <c r="D35" s="167" t="s">
        <v>92</v>
      </c>
      <c r="E35" s="168">
        <v>427.7</v>
      </c>
      <c r="F35" s="168">
        <v>427.7</v>
      </c>
      <c r="G35" s="168"/>
      <c r="H35" s="168"/>
      <c r="I35" s="168"/>
    </row>
    <row r="36" spans="1:9" s="100" customFormat="1" ht="14.25">
      <c r="A36" s="160" t="s">
        <v>304</v>
      </c>
      <c r="B36" s="161" t="s">
        <v>401</v>
      </c>
      <c r="C36" s="161" t="s">
        <v>347</v>
      </c>
      <c r="D36" s="161" t="s">
        <v>92</v>
      </c>
      <c r="E36" s="162">
        <v>427.7</v>
      </c>
      <c r="F36" s="162">
        <v>427.7</v>
      </c>
      <c r="G36" s="162"/>
      <c r="H36" s="162"/>
      <c r="I36" s="162"/>
    </row>
    <row r="37" spans="1:9" s="100" customFormat="1" ht="22.5">
      <c r="A37" s="160" t="s">
        <v>307</v>
      </c>
      <c r="B37" s="161" t="s">
        <v>401</v>
      </c>
      <c r="C37" s="161" t="s">
        <v>355</v>
      </c>
      <c r="D37" s="161" t="s">
        <v>92</v>
      </c>
      <c r="E37" s="162">
        <v>388.7</v>
      </c>
      <c r="F37" s="162">
        <v>388.7</v>
      </c>
      <c r="G37" s="162"/>
      <c r="H37" s="162"/>
      <c r="I37" s="162"/>
    </row>
    <row r="38" spans="1:9" s="100" customFormat="1" ht="22.5">
      <c r="A38" s="160" t="s">
        <v>104</v>
      </c>
      <c r="B38" s="161" t="s">
        <v>401</v>
      </c>
      <c r="C38" s="161" t="s">
        <v>355</v>
      </c>
      <c r="D38" s="161" t="s">
        <v>105</v>
      </c>
      <c r="E38" s="162">
        <v>388.7</v>
      </c>
      <c r="F38" s="162">
        <v>388.7</v>
      </c>
      <c r="G38" s="162"/>
      <c r="H38" s="162"/>
      <c r="I38" s="162"/>
    </row>
    <row r="39" spans="1:9" s="100" customFormat="1" ht="14.25">
      <c r="A39" s="160" t="s">
        <v>356</v>
      </c>
      <c r="B39" s="161" t="s">
        <v>401</v>
      </c>
      <c r="C39" s="161" t="s">
        <v>357</v>
      </c>
      <c r="D39" s="161" t="s">
        <v>92</v>
      </c>
      <c r="E39" s="162">
        <v>39</v>
      </c>
      <c r="F39" s="162">
        <v>39</v>
      </c>
      <c r="G39" s="162"/>
      <c r="H39" s="162"/>
      <c r="I39" s="162"/>
    </row>
    <row r="40" spans="1:9" s="100" customFormat="1" ht="22.5">
      <c r="A40" s="160" t="s">
        <v>104</v>
      </c>
      <c r="B40" s="161" t="s">
        <v>401</v>
      </c>
      <c r="C40" s="161" t="s">
        <v>357</v>
      </c>
      <c r="D40" s="161" t="s">
        <v>105</v>
      </c>
      <c r="E40" s="162">
        <v>39</v>
      </c>
      <c r="F40" s="162">
        <v>39</v>
      </c>
      <c r="G40" s="162"/>
      <c r="H40" s="162"/>
      <c r="I40" s="162"/>
    </row>
    <row r="41" spans="1:9">
      <c r="A41" s="228" t="s">
        <v>93</v>
      </c>
      <c r="B41" s="228"/>
      <c r="C41" s="228"/>
      <c r="D41" s="228"/>
      <c r="E41" s="157">
        <v>1658</v>
      </c>
      <c r="F41" s="158"/>
      <c r="G41" s="158"/>
      <c r="H41" s="158"/>
      <c r="I41" s="158"/>
    </row>
    <row r="42" spans="1:9" ht="24" customHeight="1">
      <c r="A42" s="229" t="s">
        <v>94</v>
      </c>
      <c r="B42" s="229"/>
      <c r="C42" s="229"/>
      <c r="D42" s="229"/>
      <c r="E42" s="157">
        <f>G12</f>
        <v>0</v>
      </c>
      <c r="F42" s="158"/>
      <c r="G42" s="158"/>
      <c r="H42" s="158"/>
      <c r="I42" s="158"/>
    </row>
    <row r="43" spans="1:9">
      <c r="A43" s="228" t="s">
        <v>95</v>
      </c>
      <c r="B43" s="228"/>
      <c r="C43" s="228"/>
      <c r="D43" s="228"/>
      <c r="E43" s="157">
        <v>1658</v>
      </c>
      <c r="F43" s="158"/>
      <c r="G43" s="158"/>
      <c r="H43" s="158"/>
      <c r="I43" s="158"/>
    </row>
  </sheetData>
  <mergeCells count="4">
    <mergeCell ref="A7:G7"/>
    <mergeCell ref="A41:D41"/>
    <mergeCell ref="A42:D42"/>
    <mergeCell ref="A43:D43"/>
  </mergeCells>
  <phoneticPr fontId="25" type="noConversion"/>
  <pageMargins left="0.7" right="0.7" top="0.75" bottom="0.75" header="0.3" footer="0.3"/>
  <pageSetup paperSize="9" scale="94" orientation="portrait" verticalDpi="200" r:id="rId1"/>
</worksheet>
</file>

<file path=xl/worksheets/sheet12.xml><?xml version="1.0" encoding="utf-8"?>
<worksheet xmlns="http://schemas.openxmlformats.org/spreadsheetml/2006/main" xmlns:r="http://schemas.openxmlformats.org/officeDocument/2006/relationships">
  <dimension ref="A1:J44"/>
  <sheetViews>
    <sheetView view="pageBreakPreview" topLeftCell="A2" workbookViewId="0">
      <selection activeCell="N10" sqref="N10"/>
    </sheetView>
  </sheetViews>
  <sheetFormatPr defaultRowHeight="15"/>
  <cols>
    <col min="1" max="1" width="39" style="74" customWidth="1"/>
    <col min="2" max="2" width="5.85546875" style="74" customWidth="1"/>
    <col min="3" max="3" width="10.140625" style="74" customWidth="1"/>
    <col min="4" max="4" width="5.85546875" style="74" customWidth="1"/>
    <col min="5" max="5" width="9.42578125" style="73" customWidth="1"/>
    <col min="6" max="7" width="8.85546875" style="73" hidden="1" customWidth="1"/>
    <col min="8" max="8" width="8.85546875" style="73" customWidth="1"/>
    <col min="9" max="10" width="8.85546875" style="73" hidden="1" customWidth="1"/>
  </cols>
  <sheetData>
    <row r="1" spans="1:10" s="100" customFormat="1" ht="12.75" hidden="1" customHeight="1">
      <c r="A1" s="160"/>
      <c r="B1" s="161"/>
      <c r="C1" s="161"/>
      <c r="D1" s="161"/>
      <c r="E1" s="162"/>
      <c r="F1" s="162"/>
      <c r="G1" s="162"/>
      <c r="H1" s="162"/>
      <c r="I1" s="162"/>
      <c r="J1" s="162"/>
    </row>
    <row r="2" spans="1:10" ht="12.75" customHeight="1">
      <c r="A2" s="80"/>
      <c r="B2" s="122"/>
      <c r="C2" s="103"/>
      <c r="D2" s="103"/>
      <c r="E2" s="79"/>
      <c r="F2" s="79"/>
      <c r="G2" s="79"/>
      <c r="H2" s="6" t="s">
        <v>402</v>
      </c>
    </row>
    <row r="3" spans="1:10" ht="12.75" customHeight="1">
      <c r="A3" s="104"/>
      <c r="B3" s="104"/>
      <c r="C3" s="104"/>
      <c r="D3" s="104"/>
      <c r="H3" s="101" t="s">
        <v>89</v>
      </c>
    </row>
    <row r="4" spans="1:10" ht="12.75" customHeight="1">
      <c r="A4" s="104"/>
      <c r="B4" s="104"/>
      <c r="C4" s="104"/>
      <c r="D4" s="104"/>
      <c r="H4" s="101" t="str">
        <f>"муниципального образования """&amp;RIGHT(E12,LEN(E12)-FIND("*",E12,1))&amp;""""</f>
        <v>муниципального образования "Юскинское"</v>
      </c>
    </row>
    <row r="5" spans="1:10" ht="12.75" customHeight="1">
      <c r="A5" s="102"/>
      <c r="B5" s="111"/>
      <c r="C5" s="111"/>
      <c r="D5" s="111"/>
      <c r="H5" s="101" t="str">
        <f>MID(E12,FIND("Узел",E12,1)+5,FIND("*",E12,1)-FIND("Узел",E12,1)-5)&amp; " Удмуртской Республики"</f>
        <v>Кезского района Удмуртской Республики</v>
      </c>
    </row>
    <row r="6" spans="1:10" ht="12.75" customHeight="1">
      <c r="A6" s="102"/>
      <c r="B6" s="105"/>
      <c r="C6" s="105"/>
      <c r="D6" s="105"/>
      <c r="E6" s="106"/>
      <c r="F6" s="106"/>
      <c r="G6" s="106"/>
      <c r="H6" s="109" t="str">
        <f>"от22 декабря "&amp;MID(E11,FIND("Прогноз",E11,1)+8,4)-2&amp;" года  № 16"</f>
        <v>от22 декабря 2016 года  № 16</v>
      </c>
      <c r="I6" s="106"/>
      <c r="J6" s="106"/>
    </row>
    <row r="7" spans="1:10" ht="75" customHeight="1">
      <c r="A7" s="227"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плановый период 2018 и 2019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27"/>
      <c r="C7" s="227"/>
      <c r="D7" s="227"/>
      <c r="E7" s="227"/>
      <c r="F7" s="227"/>
      <c r="G7" s="227"/>
      <c r="H7" s="227"/>
    </row>
    <row r="8" spans="1:10" ht="12.75" customHeight="1">
      <c r="A8" s="102"/>
      <c r="B8" s="105"/>
      <c r="C8" s="105"/>
      <c r="D8" s="105"/>
      <c r="E8" s="107"/>
      <c r="F8" s="107"/>
      <c r="G8" s="107"/>
      <c r="H8" s="107" t="s">
        <v>108</v>
      </c>
      <c r="I8" s="107"/>
      <c r="J8" s="107"/>
    </row>
    <row r="9" spans="1:10" ht="12.75" customHeight="1">
      <c r="A9" s="231" t="s">
        <v>109</v>
      </c>
      <c r="B9" s="232" t="s">
        <v>392</v>
      </c>
      <c r="C9" s="232" t="s">
        <v>97</v>
      </c>
      <c r="D9" s="232" t="s">
        <v>98</v>
      </c>
      <c r="E9" s="230" t="s">
        <v>96</v>
      </c>
      <c r="F9" s="230"/>
      <c r="G9" s="230"/>
      <c r="H9" s="230"/>
      <c r="I9" s="107"/>
      <c r="J9" s="107"/>
    </row>
    <row r="10" spans="1:10" s="108" customFormat="1" ht="44.25" customHeight="1">
      <c r="A10" s="231"/>
      <c r="B10" s="232"/>
      <c r="C10" s="232"/>
      <c r="D10" s="232"/>
      <c r="E10" s="165" t="str">
        <f>MID(E12,FIND("Прогноз",E12,1)+8,4)&amp;" год"</f>
        <v>2018 год</v>
      </c>
      <c r="F10" s="165" t="str">
        <f>MID(F12,FIND("Прогноз",F12,1)+8,4)&amp;" ББ="&amp;LEFT(RIGHT(F11,12),2)</f>
        <v>2018 ББ=20</v>
      </c>
      <c r="G10" s="165" t="str">
        <f>MID(G12,FIND("Прогноз",G12,1)+8,4)&amp;" ББ="&amp;LEFT(RIGHT(G11,12),2)</f>
        <v>2018 ББ=22</v>
      </c>
      <c r="H10" s="165" t="str">
        <f>MID(H12,FIND("Прогноз",H12,1)+8,4)&amp;" год"</f>
        <v>2019 год</v>
      </c>
      <c r="I10" s="159" t="str">
        <f>MID(I12,FIND("Прогноз",I12,1)+8,4)&amp;" ББ="&amp;LEFT(RIGHT(I11,12),2)</f>
        <v>2019 ББ=20</v>
      </c>
      <c r="J10" s="93" t="str">
        <f>MID(J12,FIND("Прогноз",J12,1)+8,4)&amp;" ББ="&amp;LEFT(RIGHT(J11,12),2)</f>
        <v>2019 ББ=22</v>
      </c>
    </row>
    <row r="11" spans="1:10" s="97" customFormat="1" ht="87.75" hidden="1" customHeight="1">
      <c r="A11" s="94" t="s">
        <v>91</v>
      </c>
      <c r="B11" s="94" t="s">
        <v>393</v>
      </c>
      <c r="C11" s="94" t="s">
        <v>308</v>
      </c>
      <c r="D11" s="94" t="s">
        <v>99</v>
      </c>
      <c r="E11" s="96" t="s">
        <v>34</v>
      </c>
      <c r="F11" s="96" t="s">
        <v>35</v>
      </c>
      <c r="G11" s="96" t="s">
        <v>36</v>
      </c>
      <c r="H11" s="96" t="s">
        <v>37</v>
      </c>
      <c r="I11" s="96" t="s">
        <v>38</v>
      </c>
      <c r="J11" s="96" t="s">
        <v>39</v>
      </c>
    </row>
    <row r="12" spans="1:10" s="100" customFormat="1" ht="64.5" hidden="1" customHeight="1">
      <c r="A12" s="98" t="s">
        <v>90</v>
      </c>
      <c r="B12" s="98" t="s">
        <v>394</v>
      </c>
      <c r="C12" s="98" t="s">
        <v>97</v>
      </c>
      <c r="D12" s="98" t="s">
        <v>100</v>
      </c>
      <c r="E12" s="99" t="s">
        <v>16</v>
      </c>
      <c r="F12" s="99" t="s">
        <v>16</v>
      </c>
      <c r="G12" s="99" t="s">
        <v>16</v>
      </c>
      <c r="H12" s="99" t="s">
        <v>30</v>
      </c>
      <c r="I12" s="99" t="s">
        <v>30</v>
      </c>
      <c r="J12" s="99" t="s">
        <v>30</v>
      </c>
    </row>
    <row r="13" spans="1:10" s="100" customFormat="1" ht="14.25" hidden="1">
      <c r="A13" s="166" t="s">
        <v>381</v>
      </c>
      <c r="B13" s="167" t="s">
        <v>92</v>
      </c>
      <c r="C13" s="167" t="s">
        <v>92</v>
      </c>
      <c r="D13" s="167" t="s">
        <v>92</v>
      </c>
      <c r="E13" s="168">
        <v>1666.7</v>
      </c>
      <c r="F13" s="168">
        <v>1666.7</v>
      </c>
      <c r="G13" s="168"/>
      <c r="H13" s="168">
        <v>1668</v>
      </c>
      <c r="I13" s="168">
        <v>1668</v>
      </c>
      <c r="J13" s="168"/>
    </row>
    <row r="14" spans="1:10" s="100" customFormat="1" ht="14.25">
      <c r="A14" s="166" t="s">
        <v>369</v>
      </c>
      <c r="B14" s="167" t="s">
        <v>395</v>
      </c>
      <c r="C14" s="167" t="s">
        <v>92</v>
      </c>
      <c r="D14" s="167" t="s">
        <v>92</v>
      </c>
      <c r="E14" s="168">
        <v>1174.0999999999999</v>
      </c>
      <c r="F14" s="168">
        <v>1174.0999999999999</v>
      </c>
      <c r="G14" s="168"/>
      <c r="H14" s="168">
        <v>1175.4000000000001</v>
      </c>
      <c r="I14" s="168">
        <v>1175.4000000000001</v>
      </c>
      <c r="J14" s="168"/>
    </row>
    <row r="15" spans="1:10" s="100" customFormat="1" ht="32.25">
      <c r="A15" s="166" t="s">
        <v>370</v>
      </c>
      <c r="B15" s="167" t="s">
        <v>396</v>
      </c>
      <c r="C15" s="167" t="s">
        <v>92</v>
      </c>
      <c r="D15" s="167" t="s">
        <v>92</v>
      </c>
      <c r="E15" s="168">
        <v>478</v>
      </c>
      <c r="F15" s="168">
        <v>478</v>
      </c>
      <c r="G15" s="168"/>
      <c r="H15" s="168">
        <v>478</v>
      </c>
      <c r="I15" s="168">
        <v>478</v>
      </c>
      <c r="J15" s="168"/>
    </row>
    <row r="16" spans="1:10" s="100" customFormat="1" ht="14.25">
      <c r="A16" s="160" t="s">
        <v>304</v>
      </c>
      <c r="B16" s="161" t="s">
        <v>396</v>
      </c>
      <c r="C16" s="161" t="s">
        <v>347</v>
      </c>
      <c r="D16" s="161" t="s">
        <v>92</v>
      </c>
      <c r="E16" s="162">
        <v>478</v>
      </c>
      <c r="F16" s="162">
        <v>478</v>
      </c>
      <c r="G16" s="162"/>
      <c r="H16" s="162">
        <v>478</v>
      </c>
      <c r="I16" s="162">
        <v>478</v>
      </c>
      <c r="J16" s="162"/>
    </row>
    <row r="17" spans="1:10" s="100" customFormat="1" ht="14.25">
      <c r="A17" s="160" t="s">
        <v>352</v>
      </c>
      <c r="B17" s="161" t="s">
        <v>396</v>
      </c>
      <c r="C17" s="161" t="s">
        <v>353</v>
      </c>
      <c r="D17" s="161" t="s">
        <v>92</v>
      </c>
      <c r="E17" s="162">
        <v>478</v>
      </c>
      <c r="F17" s="162">
        <v>478</v>
      </c>
      <c r="G17" s="162"/>
      <c r="H17" s="162">
        <v>478</v>
      </c>
      <c r="I17" s="162">
        <v>478</v>
      </c>
      <c r="J17" s="162"/>
    </row>
    <row r="18" spans="1:10" s="100" customFormat="1" ht="22.5">
      <c r="A18" s="160" t="s">
        <v>349</v>
      </c>
      <c r="B18" s="161" t="s">
        <v>396</v>
      </c>
      <c r="C18" s="161" t="s">
        <v>353</v>
      </c>
      <c r="D18" s="161" t="s">
        <v>101</v>
      </c>
      <c r="E18" s="162">
        <v>367.1</v>
      </c>
      <c r="F18" s="162">
        <v>367.1</v>
      </c>
      <c r="G18" s="162"/>
      <c r="H18" s="162">
        <v>367.1</v>
      </c>
      <c r="I18" s="162">
        <v>367.1</v>
      </c>
      <c r="J18" s="162"/>
    </row>
    <row r="19" spans="1:10" s="100" customFormat="1" ht="45">
      <c r="A19" s="160" t="s">
        <v>350</v>
      </c>
      <c r="B19" s="161" t="s">
        <v>396</v>
      </c>
      <c r="C19" s="161" t="s">
        <v>353</v>
      </c>
      <c r="D19" s="161" t="s">
        <v>351</v>
      </c>
      <c r="E19" s="162">
        <v>110.9</v>
      </c>
      <c r="F19" s="162">
        <v>110.9</v>
      </c>
      <c r="G19" s="162"/>
      <c r="H19" s="162">
        <v>110.9</v>
      </c>
      <c r="I19" s="162">
        <v>110.9</v>
      </c>
      <c r="J19" s="162"/>
    </row>
    <row r="20" spans="1:10" s="100" customFormat="1" ht="42.75">
      <c r="A20" s="166" t="s">
        <v>372</v>
      </c>
      <c r="B20" s="167" t="s">
        <v>397</v>
      </c>
      <c r="C20" s="167" t="s">
        <v>92</v>
      </c>
      <c r="D20" s="167" t="s">
        <v>92</v>
      </c>
      <c r="E20" s="168">
        <v>696.1</v>
      </c>
      <c r="F20" s="168">
        <v>696.1</v>
      </c>
      <c r="G20" s="168"/>
      <c r="H20" s="168">
        <v>697.4</v>
      </c>
      <c r="I20" s="168">
        <v>697.4</v>
      </c>
      <c r="J20" s="168"/>
    </row>
    <row r="21" spans="1:10" s="100" customFormat="1" ht="14.25">
      <c r="A21" s="160" t="s">
        <v>304</v>
      </c>
      <c r="B21" s="161" t="s">
        <v>397</v>
      </c>
      <c r="C21" s="161" t="s">
        <v>347</v>
      </c>
      <c r="D21" s="161" t="s">
        <v>92</v>
      </c>
      <c r="E21" s="162">
        <v>696.1</v>
      </c>
      <c r="F21" s="162">
        <v>696.1</v>
      </c>
      <c r="G21" s="162"/>
      <c r="H21" s="162">
        <v>697.4</v>
      </c>
      <c r="I21" s="162">
        <v>697.4</v>
      </c>
      <c r="J21" s="162"/>
    </row>
    <row r="22" spans="1:10" s="100" customFormat="1" ht="14.25">
      <c r="A22" s="160" t="s">
        <v>305</v>
      </c>
      <c r="B22" s="161" t="s">
        <v>397</v>
      </c>
      <c r="C22" s="161" t="s">
        <v>354</v>
      </c>
      <c r="D22" s="161" t="s">
        <v>92</v>
      </c>
      <c r="E22" s="162">
        <v>696.1</v>
      </c>
      <c r="F22" s="162">
        <v>696.1</v>
      </c>
      <c r="G22" s="162"/>
      <c r="H22" s="162">
        <v>697.4</v>
      </c>
      <c r="I22" s="162">
        <v>697.4</v>
      </c>
      <c r="J22" s="162"/>
    </row>
    <row r="23" spans="1:10" s="100" customFormat="1" ht="22.5">
      <c r="A23" s="160" t="s">
        <v>349</v>
      </c>
      <c r="B23" s="161" t="s">
        <v>397</v>
      </c>
      <c r="C23" s="161" t="s">
        <v>354</v>
      </c>
      <c r="D23" s="161" t="s">
        <v>101</v>
      </c>
      <c r="E23" s="162">
        <v>469</v>
      </c>
      <c r="F23" s="162">
        <v>469</v>
      </c>
      <c r="G23" s="162"/>
      <c r="H23" s="162">
        <v>469</v>
      </c>
      <c r="I23" s="162">
        <v>469</v>
      </c>
      <c r="J23" s="162"/>
    </row>
    <row r="24" spans="1:10" s="100" customFormat="1" ht="45">
      <c r="A24" s="160" t="s">
        <v>350</v>
      </c>
      <c r="B24" s="161" t="s">
        <v>397</v>
      </c>
      <c r="C24" s="161" t="s">
        <v>354</v>
      </c>
      <c r="D24" s="161" t="s">
        <v>351</v>
      </c>
      <c r="E24" s="162">
        <v>141.6</v>
      </c>
      <c r="F24" s="162">
        <v>141.6</v>
      </c>
      <c r="G24" s="162"/>
      <c r="H24" s="162">
        <v>141.6</v>
      </c>
      <c r="I24" s="162">
        <v>141.6</v>
      </c>
      <c r="J24" s="162"/>
    </row>
    <row r="25" spans="1:10" s="100" customFormat="1" ht="22.5">
      <c r="A25" s="160" t="s">
        <v>102</v>
      </c>
      <c r="B25" s="161" t="s">
        <v>397</v>
      </c>
      <c r="C25" s="161" t="s">
        <v>354</v>
      </c>
      <c r="D25" s="161" t="s">
        <v>103</v>
      </c>
      <c r="E25" s="162">
        <v>26</v>
      </c>
      <c r="F25" s="162">
        <v>26</v>
      </c>
      <c r="G25" s="162"/>
      <c r="H25" s="162">
        <v>26</v>
      </c>
      <c r="I25" s="162">
        <v>26</v>
      </c>
      <c r="J25" s="162"/>
    </row>
    <row r="26" spans="1:10" s="100" customFormat="1" ht="33.75">
      <c r="A26" s="160" t="s">
        <v>104</v>
      </c>
      <c r="B26" s="161" t="s">
        <v>397</v>
      </c>
      <c r="C26" s="161" t="s">
        <v>354</v>
      </c>
      <c r="D26" s="161" t="s">
        <v>105</v>
      </c>
      <c r="E26" s="162">
        <v>56.1</v>
      </c>
      <c r="F26" s="162">
        <v>56.1</v>
      </c>
      <c r="G26" s="162"/>
      <c r="H26" s="162">
        <v>57.4</v>
      </c>
      <c r="I26" s="162">
        <v>57.4</v>
      </c>
      <c r="J26" s="162"/>
    </row>
    <row r="27" spans="1:10" s="100" customFormat="1" ht="14.25">
      <c r="A27" s="160" t="s">
        <v>306</v>
      </c>
      <c r="B27" s="161" t="s">
        <v>397</v>
      </c>
      <c r="C27" s="161" t="s">
        <v>354</v>
      </c>
      <c r="D27" s="161" t="s">
        <v>106</v>
      </c>
      <c r="E27" s="162">
        <v>3.4</v>
      </c>
      <c r="F27" s="162">
        <v>3.4</v>
      </c>
      <c r="G27" s="162"/>
      <c r="H27" s="162">
        <v>3.4</v>
      </c>
      <c r="I27" s="162">
        <v>3.4</v>
      </c>
      <c r="J27" s="162"/>
    </row>
    <row r="28" spans="1:10" s="100" customFormat="1" ht="14.25">
      <c r="A28" s="166" t="s">
        <v>374</v>
      </c>
      <c r="B28" s="167" t="s">
        <v>398</v>
      </c>
      <c r="C28" s="167" t="s">
        <v>92</v>
      </c>
      <c r="D28" s="167" t="s">
        <v>92</v>
      </c>
      <c r="E28" s="168">
        <v>57.4</v>
      </c>
      <c r="F28" s="168">
        <v>64.900000000000006</v>
      </c>
      <c r="G28" s="168"/>
      <c r="H28" s="168">
        <v>57.4</v>
      </c>
      <c r="I28" s="168">
        <v>64.900000000000006</v>
      </c>
      <c r="J28" s="168"/>
    </row>
    <row r="29" spans="1:10" s="100" customFormat="1" ht="14.25">
      <c r="A29" s="166" t="s">
        <v>375</v>
      </c>
      <c r="B29" s="167" t="s">
        <v>399</v>
      </c>
      <c r="C29" s="167" t="s">
        <v>92</v>
      </c>
      <c r="D29" s="167" t="s">
        <v>92</v>
      </c>
      <c r="E29" s="168">
        <v>57.4</v>
      </c>
      <c r="F29" s="168">
        <v>64.900000000000006</v>
      </c>
      <c r="G29" s="168"/>
      <c r="H29" s="168">
        <v>57.4</v>
      </c>
      <c r="I29" s="168">
        <v>64.900000000000006</v>
      </c>
      <c r="J29" s="168"/>
    </row>
    <row r="30" spans="1:10" s="100" customFormat="1" ht="14.25">
      <c r="A30" s="160" t="s">
        <v>304</v>
      </c>
      <c r="B30" s="161" t="s">
        <v>399</v>
      </c>
      <c r="C30" s="161" t="s">
        <v>347</v>
      </c>
      <c r="D30" s="161" t="s">
        <v>92</v>
      </c>
      <c r="E30" s="162">
        <v>57.4</v>
      </c>
      <c r="F30" s="162">
        <v>64.900000000000006</v>
      </c>
      <c r="G30" s="162"/>
      <c r="H30" s="162">
        <v>57.4</v>
      </c>
      <c r="I30" s="162">
        <v>64.900000000000006</v>
      </c>
      <c r="J30" s="162"/>
    </row>
    <row r="31" spans="1:10" s="100" customFormat="1" ht="33.75">
      <c r="A31" s="160" t="s">
        <v>107</v>
      </c>
      <c r="B31" s="161" t="s">
        <v>399</v>
      </c>
      <c r="C31" s="161" t="s">
        <v>348</v>
      </c>
      <c r="D31" s="161" t="s">
        <v>92</v>
      </c>
      <c r="E31" s="162">
        <v>57.4</v>
      </c>
      <c r="F31" s="162">
        <v>64.900000000000006</v>
      </c>
      <c r="G31" s="162"/>
      <c r="H31" s="162">
        <v>57.4</v>
      </c>
      <c r="I31" s="162">
        <v>64.900000000000006</v>
      </c>
      <c r="J31" s="162"/>
    </row>
    <row r="32" spans="1:10" s="100" customFormat="1" ht="22.5">
      <c r="A32" s="160" t="s">
        <v>349</v>
      </c>
      <c r="B32" s="161" t="s">
        <v>399</v>
      </c>
      <c r="C32" s="161" t="s">
        <v>348</v>
      </c>
      <c r="D32" s="161" t="s">
        <v>101</v>
      </c>
      <c r="E32" s="162">
        <v>42.6</v>
      </c>
      <c r="F32" s="162">
        <v>48.4</v>
      </c>
      <c r="G32" s="162"/>
      <c r="H32" s="162">
        <v>42.6</v>
      </c>
      <c r="I32" s="162">
        <v>48.4</v>
      </c>
      <c r="J32" s="162"/>
    </row>
    <row r="33" spans="1:10" s="100" customFormat="1" ht="45">
      <c r="A33" s="160" t="s">
        <v>350</v>
      </c>
      <c r="B33" s="161" t="s">
        <v>399</v>
      </c>
      <c r="C33" s="161" t="s">
        <v>348</v>
      </c>
      <c r="D33" s="161" t="s">
        <v>351</v>
      </c>
      <c r="E33" s="162">
        <v>13</v>
      </c>
      <c r="F33" s="162">
        <v>14.7</v>
      </c>
      <c r="G33" s="162"/>
      <c r="H33" s="162">
        <v>13</v>
      </c>
      <c r="I33" s="162">
        <v>14.7</v>
      </c>
      <c r="J33" s="162"/>
    </row>
    <row r="34" spans="1:10" s="100" customFormat="1" ht="33.75">
      <c r="A34" s="160" t="s">
        <v>104</v>
      </c>
      <c r="B34" s="161" t="s">
        <v>399</v>
      </c>
      <c r="C34" s="161" t="s">
        <v>348</v>
      </c>
      <c r="D34" s="161" t="s">
        <v>105</v>
      </c>
      <c r="E34" s="162">
        <v>1.8</v>
      </c>
      <c r="F34" s="162">
        <v>1.8</v>
      </c>
      <c r="G34" s="162"/>
      <c r="H34" s="162">
        <v>1.8</v>
      </c>
      <c r="I34" s="162">
        <v>1.8</v>
      </c>
      <c r="J34" s="162"/>
    </row>
    <row r="35" spans="1:10" s="100" customFormat="1" ht="14.25">
      <c r="A35" s="166" t="s">
        <v>377</v>
      </c>
      <c r="B35" s="167" t="s">
        <v>400</v>
      </c>
      <c r="C35" s="167" t="s">
        <v>92</v>
      </c>
      <c r="D35" s="167" t="s">
        <v>92</v>
      </c>
      <c r="E35" s="168">
        <v>427.7</v>
      </c>
      <c r="F35" s="168">
        <v>427.7</v>
      </c>
      <c r="G35" s="168"/>
      <c r="H35" s="168">
        <v>427.7</v>
      </c>
      <c r="I35" s="168">
        <v>427.7</v>
      </c>
      <c r="J35" s="168"/>
    </row>
    <row r="36" spans="1:10" s="100" customFormat="1" ht="14.25">
      <c r="A36" s="166" t="s">
        <v>378</v>
      </c>
      <c r="B36" s="167" t="s">
        <v>401</v>
      </c>
      <c r="C36" s="167" t="s">
        <v>92</v>
      </c>
      <c r="D36" s="167" t="s">
        <v>92</v>
      </c>
      <c r="E36" s="168">
        <v>427.7</v>
      </c>
      <c r="F36" s="168">
        <v>427.7</v>
      </c>
      <c r="G36" s="168"/>
      <c r="H36" s="168">
        <v>427.7</v>
      </c>
      <c r="I36" s="168">
        <v>427.7</v>
      </c>
      <c r="J36" s="168"/>
    </row>
    <row r="37" spans="1:10" s="100" customFormat="1" ht="14.25">
      <c r="A37" s="160" t="s">
        <v>304</v>
      </c>
      <c r="B37" s="161" t="s">
        <v>401</v>
      </c>
      <c r="C37" s="161" t="s">
        <v>347</v>
      </c>
      <c r="D37" s="161" t="s">
        <v>92</v>
      </c>
      <c r="E37" s="162">
        <v>427.7</v>
      </c>
      <c r="F37" s="162">
        <v>427.7</v>
      </c>
      <c r="G37" s="162"/>
      <c r="H37" s="162">
        <v>427.7</v>
      </c>
      <c r="I37" s="162">
        <v>427.7</v>
      </c>
      <c r="J37" s="162"/>
    </row>
    <row r="38" spans="1:10" s="100" customFormat="1" ht="33.75">
      <c r="A38" s="160" t="s">
        <v>307</v>
      </c>
      <c r="B38" s="161" t="s">
        <v>401</v>
      </c>
      <c r="C38" s="161" t="s">
        <v>355</v>
      </c>
      <c r="D38" s="161" t="s">
        <v>92</v>
      </c>
      <c r="E38" s="162">
        <v>388.7</v>
      </c>
      <c r="F38" s="162">
        <v>388.7</v>
      </c>
      <c r="G38" s="162"/>
      <c r="H38" s="162">
        <v>388.7</v>
      </c>
      <c r="I38" s="162">
        <v>388.7</v>
      </c>
      <c r="J38" s="162"/>
    </row>
    <row r="39" spans="1:10" s="100" customFormat="1" ht="33.75">
      <c r="A39" s="160" t="s">
        <v>104</v>
      </c>
      <c r="B39" s="161" t="s">
        <v>401</v>
      </c>
      <c r="C39" s="161" t="s">
        <v>355</v>
      </c>
      <c r="D39" s="161" t="s">
        <v>105</v>
      </c>
      <c r="E39" s="162">
        <v>388.7</v>
      </c>
      <c r="F39" s="162">
        <v>388.7</v>
      </c>
      <c r="G39" s="162"/>
      <c r="H39" s="162">
        <v>388.7</v>
      </c>
      <c r="I39" s="162">
        <v>388.7</v>
      </c>
      <c r="J39" s="162"/>
    </row>
    <row r="40" spans="1:10" s="100" customFormat="1" ht="22.5">
      <c r="A40" s="160" t="s">
        <v>356</v>
      </c>
      <c r="B40" s="161" t="s">
        <v>401</v>
      </c>
      <c r="C40" s="161" t="s">
        <v>357</v>
      </c>
      <c r="D40" s="161" t="s">
        <v>92</v>
      </c>
      <c r="E40" s="162">
        <v>39</v>
      </c>
      <c r="F40" s="162">
        <v>39</v>
      </c>
      <c r="G40" s="162"/>
      <c r="H40" s="162">
        <v>39</v>
      </c>
      <c r="I40" s="162">
        <v>39</v>
      </c>
      <c r="J40" s="162"/>
    </row>
    <row r="41" spans="1:10" s="100" customFormat="1" ht="33.75">
      <c r="A41" s="160" t="s">
        <v>104</v>
      </c>
      <c r="B41" s="161" t="s">
        <v>401</v>
      </c>
      <c r="C41" s="161" t="s">
        <v>357</v>
      </c>
      <c r="D41" s="161" t="s">
        <v>105</v>
      </c>
      <c r="E41" s="162">
        <v>39</v>
      </c>
      <c r="F41" s="162">
        <v>39</v>
      </c>
      <c r="G41" s="162"/>
      <c r="H41" s="162">
        <v>39</v>
      </c>
      <c r="I41" s="162">
        <v>39</v>
      </c>
      <c r="J41" s="162"/>
    </row>
    <row r="42" spans="1:10">
      <c r="A42" s="228" t="s">
        <v>93</v>
      </c>
      <c r="B42" s="228"/>
      <c r="C42" s="228"/>
      <c r="D42" s="228"/>
      <c r="E42" s="157">
        <v>1659.2</v>
      </c>
      <c r="F42" s="158"/>
      <c r="G42" s="158"/>
      <c r="H42" s="157">
        <v>1660.5</v>
      </c>
      <c r="I42" s="158"/>
      <c r="J42" s="158"/>
    </row>
    <row r="43" spans="1:10" ht="24" customHeight="1">
      <c r="A43" s="229" t="s">
        <v>94</v>
      </c>
      <c r="B43" s="229"/>
      <c r="C43" s="229"/>
      <c r="D43" s="229"/>
      <c r="E43" s="157">
        <f>G13</f>
        <v>0</v>
      </c>
      <c r="F43" s="158"/>
      <c r="G43" s="158"/>
      <c r="H43" s="157">
        <f>J13</f>
        <v>0</v>
      </c>
      <c r="I43" s="158"/>
      <c r="J43" s="158"/>
    </row>
    <row r="44" spans="1:10">
      <c r="A44" s="228" t="s">
        <v>95</v>
      </c>
      <c r="B44" s="228"/>
      <c r="C44" s="228"/>
      <c r="D44" s="228"/>
      <c r="E44" s="157">
        <v>1659.2</v>
      </c>
      <c r="F44" s="158"/>
      <c r="G44" s="158"/>
      <c r="H44" s="157">
        <v>1660.5</v>
      </c>
      <c r="I44" s="158"/>
      <c r="J44" s="158"/>
    </row>
  </sheetData>
  <mergeCells count="9">
    <mergeCell ref="A43:D43"/>
    <mergeCell ref="A44:D44"/>
    <mergeCell ref="A7:H7"/>
    <mergeCell ref="A9:A10"/>
    <mergeCell ref="B9:B10"/>
    <mergeCell ref="C9:C10"/>
    <mergeCell ref="D9:D10"/>
    <mergeCell ref="E9:H9"/>
    <mergeCell ref="A42:D42"/>
  </mergeCells>
  <phoneticPr fontId="25" type="noConversion"/>
  <pageMargins left="0.7" right="0.7" top="0.75" bottom="0.75" header="0.3" footer="0.3"/>
  <pageSetup paperSize="9" scale="79" orientation="portrait" horizontalDpi="200" verticalDpi="200" r:id="rId1"/>
</worksheet>
</file>

<file path=xl/worksheets/sheet13.xml><?xml version="1.0" encoding="utf-8"?>
<worksheet xmlns="http://schemas.openxmlformats.org/spreadsheetml/2006/main" xmlns:r="http://schemas.openxmlformats.org/officeDocument/2006/relationships">
  <dimension ref="A1:E16"/>
  <sheetViews>
    <sheetView view="pageBreakPreview" zoomScaleSheetLayoutView="100" workbookViewId="0">
      <selection activeCell="I15" sqref="I15"/>
    </sheetView>
  </sheetViews>
  <sheetFormatPr defaultRowHeight="15"/>
  <cols>
    <col min="1" max="1" width="4.42578125" customWidth="1"/>
    <col min="2" max="2" width="67.42578125" customWidth="1"/>
    <col min="3" max="3" width="20.85546875" hidden="1" customWidth="1"/>
    <col min="4" max="4" width="10.42578125" customWidth="1"/>
  </cols>
  <sheetData>
    <row r="1" spans="1:5">
      <c r="D1" s="75" t="s">
        <v>387</v>
      </c>
    </row>
    <row r="2" spans="1:5">
      <c r="D2" s="75" t="s">
        <v>48</v>
      </c>
    </row>
    <row r="3" spans="1:5">
      <c r="D3" s="75" t="s">
        <v>420</v>
      </c>
    </row>
    <row r="4" spans="1:5">
      <c r="D4" s="75" t="s">
        <v>431</v>
      </c>
    </row>
    <row r="6" spans="1:5" ht="30">
      <c r="B6" s="81" t="s">
        <v>422</v>
      </c>
    </row>
    <row r="9" spans="1:5">
      <c r="D9" t="s">
        <v>310</v>
      </c>
    </row>
    <row r="10" spans="1:5" ht="30">
      <c r="A10" s="82" t="s">
        <v>278</v>
      </c>
      <c r="B10" s="83" t="s">
        <v>51</v>
      </c>
      <c r="C10" s="83"/>
      <c r="D10" s="83" t="s">
        <v>96</v>
      </c>
    </row>
    <row r="11" spans="1:5">
      <c r="A11" s="233" t="s">
        <v>311</v>
      </c>
      <c r="B11" s="233"/>
      <c r="C11" s="233"/>
      <c r="D11" s="233"/>
    </row>
    <row r="12" spans="1:5" ht="75">
      <c r="A12" s="84">
        <v>1</v>
      </c>
      <c r="B12" s="85" t="s">
        <v>312</v>
      </c>
      <c r="C12" s="84"/>
      <c r="D12" s="84">
        <v>427.7</v>
      </c>
    </row>
    <row r="13" spans="1:5">
      <c r="A13" s="84"/>
      <c r="B13" s="86" t="s">
        <v>313</v>
      </c>
      <c r="C13" s="84"/>
      <c r="D13" s="86">
        <v>427.7</v>
      </c>
      <c r="E13" s="35"/>
    </row>
    <row r="14" spans="1:5">
      <c r="A14" s="233" t="s">
        <v>314</v>
      </c>
      <c r="B14" s="233"/>
      <c r="C14" s="233"/>
      <c r="D14" s="233"/>
    </row>
    <row r="15" spans="1:5" ht="30">
      <c r="A15" s="84">
        <v>1</v>
      </c>
      <c r="B15" s="85" t="s">
        <v>315</v>
      </c>
      <c r="C15" s="84"/>
      <c r="D15" s="84">
        <v>427.7</v>
      </c>
    </row>
    <row r="16" spans="1:5">
      <c r="A16" s="84"/>
      <c r="B16" s="86" t="s">
        <v>95</v>
      </c>
      <c r="C16" s="84"/>
      <c r="D16" s="86">
        <v>427.7</v>
      </c>
    </row>
  </sheetData>
  <mergeCells count="2">
    <mergeCell ref="A11:D11"/>
    <mergeCell ref="A14:D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dimension ref="A1:E16"/>
  <sheetViews>
    <sheetView view="pageBreakPreview" zoomScaleSheetLayoutView="100" workbookViewId="0">
      <selection activeCell="I22" sqref="I22"/>
    </sheetView>
  </sheetViews>
  <sheetFormatPr defaultRowHeight="15"/>
  <cols>
    <col min="1" max="1" width="4.42578125" customWidth="1"/>
    <col min="2" max="2" width="67.42578125" customWidth="1"/>
    <col min="3" max="3" width="20.85546875" hidden="1" customWidth="1"/>
    <col min="4" max="4" width="11.140625" customWidth="1"/>
    <col min="5" max="5" width="10.42578125" customWidth="1"/>
  </cols>
  <sheetData>
    <row r="1" spans="1:5">
      <c r="E1" s="75" t="s">
        <v>388</v>
      </c>
    </row>
    <row r="2" spans="1:5">
      <c r="E2" s="75" t="s">
        <v>48</v>
      </c>
    </row>
    <row r="3" spans="1:5">
      <c r="E3" s="75" t="s">
        <v>420</v>
      </c>
    </row>
    <row r="4" spans="1:5">
      <c r="E4" s="75" t="s">
        <v>431</v>
      </c>
    </row>
    <row r="6" spans="1:5" ht="30">
      <c r="B6" s="81" t="s">
        <v>423</v>
      </c>
    </row>
    <row r="9" spans="1:5">
      <c r="E9" t="s">
        <v>310</v>
      </c>
    </row>
    <row r="10" spans="1:5" ht="30">
      <c r="A10" s="82" t="s">
        <v>278</v>
      </c>
      <c r="B10" s="83" t="s">
        <v>51</v>
      </c>
      <c r="C10" s="83"/>
      <c r="D10" s="82" t="s">
        <v>389</v>
      </c>
      <c r="E10" s="82" t="s">
        <v>390</v>
      </c>
    </row>
    <row r="11" spans="1:5">
      <c r="A11" s="233" t="s">
        <v>311</v>
      </c>
      <c r="B11" s="233"/>
      <c r="C11" s="233"/>
      <c r="D11" s="233"/>
      <c r="E11" s="233"/>
    </row>
    <row r="12" spans="1:5" ht="75">
      <c r="A12" s="84">
        <v>1</v>
      </c>
      <c r="B12" s="85" t="s">
        <v>312</v>
      </c>
      <c r="C12" s="84"/>
      <c r="D12" s="84">
        <v>427.7</v>
      </c>
      <c r="E12" s="84">
        <v>427.7</v>
      </c>
    </row>
    <row r="13" spans="1:5">
      <c r="A13" s="84"/>
      <c r="B13" s="86" t="s">
        <v>313</v>
      </c>
      <c r="C13" s="84"/>
      <c r="D13" s="86">
        <v>427.7</v>
      </c>
      <c r="E13" s="87">
        <v>427.7</v>
      </c>
    </row>
    <row r="14" spans="1:5">
      <c r="A14" s="233" t="s">
        <v>314</v>
      </c>
      <c r="B14" s="233"/>
      <c r="C14" s="233"/>
      <c r="D14" s="233"/>
      <c r="E14" s="233"/>
    </row>
    <row r="15" spans="1:5" ht="30">
      <c r="A15" s="84">
        <v>1</v>
      </c>
      <c r="B15" s="85" t="s">
        <v>315</v>
      </c>
      <c r="C15" s="84"/>
      <c r="D15" s="84">
        <v>427.7</v>
      </c>
      <c r="E15" s="84">
        <v>427.7</v>
      </c>
    </row>
    <row r="16" spans="1:5">
      <c r="A16" s="84"/>
      <c r="B16" s="86" t="s">
        <v>95</v>
      </c>
      <c r="C16" s="84"/>
      <c r="D16" s="86">
        <v>427.7</v>
      </c>
      <c r="E16" s="86">
        <v>427.7</v>
      </c>
    </row>
  </sheetData>
  <mergeCells count="2">
    <mergeCell ref="A11:E11"/>
    <mergeCell ref="A14:E1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dimension ref="A1:F13"/>
  <sheetViews>
    <sheetView view="pageBreakPreview" zoomScaleSheetLayoutView="100" workbookViewId="0">
      <selection activeCell="H23" sqref="H23"/>
    </sheetView>
  </sheetViews>
  <sheetFormatPr defaultRowHeight="15"/>
  <cols>
    <col min="1" max="1" width="3.5703125" style="35" customWidth="1"/>
    <col min="2" max="2" width="26.85546875" style="35" customWidth="1"/>
    <col min="3" max="3" width="27.7109375" style="35" customWidth="1"/>
    <col min="4" max="4" width="11.7109375" style="35" customWidth="1"/>
    <col min="5" max="5" width="13.85546875" style="35" customWidth="1"/>
    <col min="6" max="6" width="17.140625" style="35" customWidth="1"/>
    <col min="7" max="16384" width="9.140625" style="35"/>
  </cols>
  <sheetData>
    <row r="1" spans="1:6">
      <c r="E1" s="234" t="s">
        <v>382</v>
      </c>
      <c r="F1" s="234"/>
    </row>
    <row r="2" spans="1:6">
      <c r="E2" s="184" t="s">
        <v>89</v>
      </c>
      <c r="F2" s="184"/>
    </row>
    <row r="3" spans="1:6">
      <c r="D3" s="185" t="s">
        <v>41</v>
      </c>
      <c r="E3" s="185"/>
      <c r="F3" s="185"/>
    </row>
    <row r="4" spans="1:6">
      <c r="D4" s="185" t="s">
        <v>276</v>
      </c>
      <c r="E4" s="185"/>
      <c r="F4" s="185"/>
    </row>
    <row r="5" spans="1:6">
      <c r="D5" s="184" t="s">
        <v>431</v>
      </c>
      <c r="E5" s="184"/>
      <c r="F5" s="184"/>
    </row>
    <row r="6" spans="1:6">
      <c r="E6" s="234"/>
      <c r="F6" s="234"/>
    </row>
    <row r="8" spans="1:6">
      <c r="B8" s="15" t="s">
        <v>277</v>
      </c>
      <c r="C8" s="4"/>
      <c r="D8" s="4"/>
    </row>
    <row r="9" spans="1:6">
      <c r="B9" s="15" t="s">
        <v>42</v>
      </c>
    </row>
    <row r="10" spans="1:6">
      <c r="B10" s="4"/>
    </row>
    <row r="12" spans="1:6" ht="90">
      <c r="A12" s="44" t="s">
        <v>278</v>
      </c>
      <c r="B12" s="44" t="s">
        <v>279</v>
      </c>
      <c r="C12" s="43" t="s">
        <v>280</v>
      </c>
      <c r="D12" s="43" t="s">
        <v>281</v>
      </c>
      <c r="E12" s="44" t="s">
        <v>282</v>
      </c>
      <c r="F12" s="44" t="s">
        <v>43</v>
      </c>
    </row>
    <row r="13" spans="1:6">
      <c r="A13" s="38">
        <v>1</v>
      </c>
      <c r="B13" s="43"/>
      <c r="C13" s="38"/>
      <c r="D13" s="38">
        <v>0</v>
      </c>
      <c r="E13" s="38">
        <v>0</v>
      </c>
      <c r="F13" s="38">
        <v>0</v>
      </c>
    </row>
  </sheetData>
  <mergeCells count="6">
    <mergeCell ref="E6:F6"/>
    <mergeCell ref="E1:F1"/>
    <mergeCell ref="E2:F2"/>
    <mergeCell ref="D3:F3"/>
    <mergeCell ref="D4:F4"/>
    <mergeCell ref="D5:F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dimension ref="A1:G13"/>
  <sheetViews>
    <sheetView view="pageBreakPreview" zoomScaleSheetLayoutView="100" workbookViewId="0">
      <selection activeCell="F22" sqref="F22"/>
    </sheetView>
  </sheetViews>
  <sheetFormatPr defaultRowHeight="15"/>
  <cols>
    <col min="1" max="1" width="3.5703125" style="35" customWidth="1"/>
    <col min="2" max="2" width="27.28515625" style="35" customWidth="1"/>
    <col min="3" max="3" width="27.7109375" style="35" customWidth="1"/>
    <col min="4" max="4" width="12.7109375" style="35" customWidth="1"/>
    <col min="5" max="5" width="11.7109375" style="35" customWidth="1"/>
    <col min="6" max="6" width="13.85546875" style="35" customWidth="1"/>
    <col min="7" max="7" width="14.85546875" style="35" customWidth="1"/>
    <col min="8" max="16384" width="9.140625" style="35"/>
  </cols>
  <sheetData>
    <row r="1" spans="1:7">
      <c r="F1" s="176" t="s">
        <v>302</v>
      </c>
      <c r="G1" s="176"/>
    </row>
    <row r="2" spans="1:7">
      <c r="F2" s="176" t="s">
        <v>89</v>
      </c>
      <c r="G2" s="176"/>
    </row>
    <row r="3" spans="1:7">
      <c r="D3" s="176" t="s">
        <v>420</v>
      </c>
      <c r="E3" s="176"/>
      <c r="F3" s="176"/>
      <c r="G3" s="176"/>
    </row>
    <row r="4" spans="1:7">
      <c r="D4" s="36"/>
      <c r="E4" s="234" t="s">
        <v>283</v>
      </c>
      <c r="F4" s="234"/>
      <c r="G4" s="234"/>
    </row>
    <row r="5" spans="1:7">
      <c r="D5" s="176" t="s">
        <v>431</v>
      </c>
      <c r="E5" s="176"/>
      <c r="F5" s="176"/>
      <c r="G5" s="176"/>
    </row>
    <row r="7" spans="1:7">
      <c r="B7" s="15" t="s">
        <v>284</v>
      </c>
      <c r="C7" s="4"/>
      <c r="D7" s="4"/>
      <c r="E7" s="4"/>
    </row>
    <row r="8" spans="1:7">
      <c r="B8" s="15" t="s">
        <v>44</v>
      </c>
    </row>
    <row r="9" spans="1:7">
      <c r="B9" s="15" t="s">
        <v>391</v>
      </c>
    </row>
    <row r="11" spans="1:7">
      <c r="A11" s="235" t="s">
        <v>278</v>
      </c>
      <c r="B11" s="235" t="s">
        <v>279</v>
      </c>
      <c r="C11" s="235" t="s">
        <v>280</v>
      </c>
      <c r="D11" s="237" t="s">
        <v>281</v>
      </c>
      <c r="E11" s="238"/>
      <c r="F11" s="235" t="s">
        <v>282</v>
      </c>
      <c r="G11" s="235" t="s">
        <v>43</v>
      </c>
    </row>
    <row r="12" spans="1:7" ht="78" customHeight="1">
      <c r="A12" s="236"/>
      <c r="B12" s="236"/>
      <c r="C12" s="236"/>
      <c r="D12" s="43" t="s">
        <v>334</v>
      </c>
      <c r="E12" s="43" t="s">
        <v>335</v>
      </c>
      <c r="F12" s="236"/>
      <c r="G12" s="236"/>
    </row>
    <row r="13" spans="1:7">
      <c r="A13" s="38">
        <v>1</v>
      </c>
      <c r="B13" s="43"/>
      <c r="C13" s="38"/>
      <c r="D13" s="38">
        <v>0</v>
      </c>
      <c r="E13" s="38">
        <v>0</v>
      </c>
      <c r="F13" s="38"/>
      <c r="G13" s="38"/>
    </row>
  </sheetData>
  <mergeCells count="11">
    <mergeCell ref="A11:A12"/>
    <mergeCell ref="B11:B12"/>
    <mergeCell ref="C11:C12"/>
    <mergeCell ref="D11:E11"/>
    <mergeCell ref="G11:G12"/>
    <mergeCell ref="F11:F12"/>
    <mergeCell ref="F1:G1"/>
    <mergeCell ref="F2:G2"/>
    <mergeCell ref="D3:G3"/>
    <mergeCell ref="E4:G4"/>
    <mergeCell ref="D5:G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dimension ref="A1:C24"/>
  <sheetViews>
    <sheetView view="pageBreakPreview" zoomScaleSheetLayoutView="100" workbookViewId="0">
      <selection activeCell="H20" sqref="H19:H20"/>
    </sheetView>
  </sheetViews>
  <sheetFormatPr defaultRowHeight="15"/>
  <cols>
    <col min="1" max="1" width="53.5703125" style="35" customWidth="1"/>
    <col min="2" max="3" width="12.28515625" style="35" customWidth="1"/>
    <col min="4" max="16384" width="9.140625" style="35"/>
  </cols>
  <sheetData>
    <row r="1" spans="1:3">
      <c r="A1" s="176" t="s">
        <v>383</v>
      </c>
      <c r="B1" s="176"/>
      <c r="C1" s="176"/>
    </row>
    <row r="2" spans="1:3">
      <c r="A2" s="176" t="s">
        <v>89</v>
      </c>
      <c r="B2" s="176"/>
      <c r="C2" s="176"/>
    </row>
    <row r="3" spans="1:3">
      <c r="A3" s="176" t="s">
        <v>420</v>
      </c>
      <c r="B3" s="176"/>
      <c r="C3" s="176"/>
    </row>
    <row r="4" spans="1:3">
      <c r="A4" s="234" t="s">
        <v>285</v>
      </c>
      <c r="B4" s="234"/>
      <c r="C4" s="234"/>
    </row>
    <row r="5" spans="1:3">
      <c r="A5" s="176" t="s">
        <v>431</v>
      </c>
      <c r="B5" s="176"/>
      <c r="C5" s="176"/>
    </row>
    <row r="7" spans="1:3">
      <c r="A7" s="72" t="s">
        <v>286</v>
      </c>
      <c r="B7" s="4"/>
      <c r="C7" s="4"/>
    </row>
    <row r="8" spans="1:3">
      <c r="A8" s="72" t="s">
        <v>45</v>
      </c>
      <c r="B8" s="4"/>
      <c r="C8" s="4"/>
    </row>
    <row r="9" spans="1:3">
      <c r="A9" s="4"/>
    </row>
    <row r="13" spans="1:3">
      <c r="A13" s="239" t="s">
        <v>287</v>
      </c>
      <c r="B13" s="241" t="s">
        <v>309</v>
      </c>
      <c r="C13" s="242"/>
    </row>
    <row r="14" spans="1:3">
      <c r="A14" s="240"/>
      <c r="B14" s="40" t="s">
        <v>288</v>
      </c>
      <c r="C14" s="40" t="s">
        <v>289</v>
      </c>
    </row>
    <row r="15" spans="1:3" ht="26.25">
      <c r="A15" s="39" t="s">
        <v>290</v>
      </c>
      <c r="B15" s="40"/>
      <c r="C15" s="40"/>
    </row>
    <row r="16" spans="1:3" ht="30">
      <c r="A16" s="40" t="s">
        <v>291</v>
      </c>
      <c r="B16" s="40"/>
      <c r="C16" s="40">
        <v>0</v>
      </c>
    </row>
    <row r="17" spans="1:3" ht="30">
      <c r="A17" s="40" t="s">
        <v>292</v>
      </c>
      <c r="B17" s="40"/>
      <c r="C17" s="40"/>
    </row>
    <row r="18" spans="1:3" ht="45">
      <c r="A18" s="40" t="s">
        <v>293</v>
      </c>
      <c r="B18" s="40"/>
      <c r="C18" s="40"/>
    </row>
    <row r="19" spans="1:3" ht="30">
      <c r="A19" s="40" t="s">
        <v>294</v>
      </c>
      <c r="B19" s="40"/>
      <c r="C19" s="40"/>
    </row>
    <row r="20" spans="1:3">
      <c r="A20" s="41" t="s">
        <v>295</v>
      </c>
      <c r="B20" s="40"/>
      <c r="C20" s="41">
        <v>0</v>
      </c>
    </row>
    <row r="21" spans="1:3" ht="30">
      <c r="A21" s="40" t="s">
        <v>296</v>
      </c>
      <c r="B21" s="40">
        <v>0</v>
      </c>
      <c r="C21" s="40"/>
    </row>
    <row r="22" spans="1:3" ht="30">
      <c r="A22" s="40" t="s">
        <v>297</v>
      </c>
      <c r="B22" s="40"/>
      <c r="C22" s="40"/>
    </row>
    <row r="23" spans="1:3" ht="30">
      <c r="A23" s="40" t="s">
        <v>298</v>
      </c>
      <c r="B23" s="40"/>
      <c r="C23" s="40"/>
    </row>
    <row r="24" spans="1:3">
      <c r="A24" s="41" t="s">
        <v>295</v>
      </c>
      <c r="B24" s="41">
        <v>0</v>
      </c>
      <c r="C24" s="40"/>
    </row>
  </sheetData>
  <mergeCells count="7">
    <mergeCell ref="A13:A14"/>
    <mergeCell ref="B13:C13"/>
    <mergeCell ref="A1:C1"/>
    <mergeCell ref="A2:C2"/>
    <mergeCell ref="A3:C3"/>
    <mergeCell ref="A4:C4"/>
    <mergeCell ref="A5:C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18.xml><?xml version="1.0" encoding="utf-8"?>
<worksheet xmlns="http://schemas.openxmlformats.org/spreadsheetml/2006/main" xmlns:r="http://schemas.openxmlformats.org/officeDocument/2006/relationships">
  <dimension ref="A1:E24"/>
  <sheetViews>
    <sheetView view="pageBreakPreview" zoomScaleSheetLayoutView="100" workbookViewId="0">
      <selection activeCell="H18" sqref="H18"/>
    </sheetView>
  </sheetViews>
  <sheetFormatPr defaultRowHeight="15"/>
  <cols>
    <col min="1" max="1" width="53.5703125" style="35" customWidth="1"/>
    <col min="2" max="2" width="12.42578125" style="35" customWidth="1"/>
    <col min="3" max="3" width="12.28515625" style="35" customWidth="1"/>
    <col min="4" max="4" width="12.140625" style="35" customWidth="1"/>
    <col min="5" max="5" width="12.5703125" style="35" customWidth="1"/>
    <col min="6" max="16384" width="9.140625" style="35"/>
  </cols>
  <sheetData>
    <row r="1" spans="1:5">
      <c r="C1" s="176" t="s">
        <v>385</v>
      </c>
      <c r="D1" s="176"/>
      <c r="E1" s="176"/>
    </row>
    <row r="2" spans="1:5">
      <c r="C2" s="176" t="s">
        <v>89</v>
      </c>
      <c r="D2" s="176"/>
      <c r="E2" s="176"/>
    </row>
    <row r="3" spans="1:5">
      <c r="A3" s="176" t="s">
        <v>420</v>
      </c>
      <c r="B3" s="244"/>
      <c r="C3" s="244"/>
      <c r="D3" s="244"/>
      <c r="E3" s="244"/>
    </row>
    <row r="4" spans="1:5">
      <c r="A4" s="36"/>
      <c r="B4" s="37"/>
      <c r="C4" s="234" t="s">
        <v>250</v>
      </c>
      <c r="D4" s="234"/>
      <c r="E4" s="234"/>
    </row>
    <row r="5" spans="1:5">
      <c r="C5" s="176" t="s">
        <v>431</v>
      </c>
      <c r="D5" s="176"/>
      <c r="E5" s="176"/>
    </row>
    <row r="7" spans="1:5">
      <c r="A7" s="72" t="s">
        <v>299</v>
      </c>
    </row>
    <row r="8" spans="1:5">
      <c r="A8" s="72" t="s">
        <v>46</v>
      </c>
    </row>
    <row r="9" spans="1:5">
      <c r="A9" s="72" t="s">
        <v>386</v>
      </c>
    </row>
    <row r="13" spans="1:5">
      <c r="A13" s="239" t="s">
        <v>287</v>
      </c>
      <c r="B13" s="243" t="s">
        <v>334</v>
      </c>
      <c r="C13" s="243"/>
      <c r="D13" s="243" t="s">
        <v>384</v>
      </c>
      <c r="E13" s="243"/>
    </row>
    <row r="14" spans="1:5">
      <c r="A14" s="240"/>
      <c r="B14" s="38" t="s">
        <v>300</v>
      </c>
      <c r="C14" s="38" t="s">
        <v>301</v>
      </c>
      <c r="D14" s="38" t="s">
        <v>300</v>
      </c>
      <c r="E14" s="38" t="s">
        <v>301</v>
      </c>
    </row>
    <row r="15" spans="1:5" ht="26.25">
      <c r="A15" s="39" t="s">
        <v>290</v>
      </c>
      <c r="B15" s="38"/>
      <c r="C15" s="38"/>
      <c r="D15" s="38"/>
      <c r="E15" s="38"/>
    </row>
    <row r="16" spans="1:5" ht="30">
      <c r="A16" s="40" t="s">
        <v>291</v>
      </c>
      <c r="B16" s="38"/>
      <c r="C16" s="38">
        <v>0</v>
      </c>
      <c r="D16" s="38"/>
      <c r="E16" s="38">
        <v>0</v>
      </c>
    </row>
    <row r="17" spans="1:5" ht="30">
      <c r="A17" s="40" t="s">
        <v>292</v>
      </c>
      <c r="B17" s="38"/>
      <c r="C17" s="38"/>
      <c r="D17" s="38"/>
      <c r="E17" s="38"/>
    </row>
    <row r="18" spans="1:5" ht="45">
      <c r="A18" s="40" t="s">
        <v>293</v>
      </c>
      <c r="B18" s="38"/>
      <c r="C18" s="38"/>
      <c r="D18" s="38"/>
      <c r="E18" s="38"/>
    </row>
    <row r="19" spans="1:5" ht="30">
      <c r="A19" s="40" t="s">
        <v>294</v>
      </c>
      <c r="B19" s="38"/>
      <c r="C19" s="38"/>
      <c r="D19" s="38"/>
      <c r="E19" s="38"/>
    </row>
    <row r="20" spans="1:5">
      <c r="A20" s="41" t="s">
        <v>295</v>
      </c>
      <c r="B20" s="38"/>
      <c r="C20" s="42">
        <v>0</v>
      </c>
      <c r="D20" s="38"/>
      <c r="E20" s="42">
        <v>0</v>
      </c>
    </row>
    <row r="21" spans="1:5" ht="30">
      <c r="A21" s="40" t="s">
        <v>296</v>
      </c>
      <c r="B21" s="38">
        <v>0</v>
      </c>
      <c r="C21" s="38"/>
      <c r="D21" s="38">
        <v>0</v>
      </c>
      <c r="E21" s="38"/>
    </row>
    <row r="22" spans="1:5" ht="30">
      <c r="A22" s="40" t="s">
        <v>297</v>
      </c>
      <c r="B22" s="38"/>
      <c r="C22" s="38"/>
      <c r="D22" s="38"/>
      <c r="E22" s="38"/>
    </row>
    <row r="23" spans="1:5" ht="30">
      <c r="A23" s="40" t="s">
        <v>298</v>
      </c>
      <c r="B23" s="38"/>
      <c r="C23" s="38"/>
      <c r="D23" s="38"/>
      <c r="E23" s="38"/>
    </row>
    <row r="24" spans="1:5">
      <c r="A24" s="41" t="s">
        <v>295</v>
      </c>
      <c r="B24" s="42">
        <v>0</v>
      </c>
      <c r="C24" s="38"/>
      <c r="D24" s="42">
        <v>0</v>
      </c>
      <c r="E24" s="38"/>
    </row>
  </sheetData>
  <mergeCells count="8">
    <mergeCell ref="A13:A14"/>
    <mergeCell ref="B13:C13"/>
    <mergeCell ref="D13:E13"/>
    <mergeCell ref="C1:E1"/>
    <mergeCell ref="C2:E2"/>
    <mergeCell ref="A3:E3"/>
    <mergeCell ref="C4:E4"/>
    <mergeCell ref="C5:E5"/>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dimension ref="A2:H19"/>
  <sheetViews>
    <sheetView view="pageBreakPreview" zoomScaleSheetLayoutView="100" workbookViewId="0">
      <selection activeCell="M16" sqref="M16"/>
    </sheetView>
  </sheetViews>
  <sheetFormatPr defaultRowHeight="15"/>
  <cols>
    <col min="1" max="1" width="26" style="35" customWidth="1"/>
    <col min="2" max="2" width="35.7109375" style="35" customWidth="1"/>
    <col min="3" max="3" width="13.140625" style="35" customWidth="1"/>
    <col min="4" max="4" width="9" style="35" hidden="1" customWidth="1"/>
    <col min="5" max="8" width="9.140625" style="35" hidden="1" customWidth="1"/>
    <col min="9" max="16384" width="9.140625" style="35"/>
  </cols>
  <sheetData>
    <row r="2" spans="1:8">
      <c r="B2" s="176" t="s">
        <v>332</v>
      </c>
      <c r="C2" s="176"/>
      <c r="D2" s="176"/>
      <c r="E2" s="176"/>
    </row>
    <row r="3" spans="1:8">
      <c r="B3" s="176" t="s">
        <v>110</v>
      </c>
      <c r="C3" s="176"/>
      <c r="D3" s="176"/>
      <c r="E3" s="176"/>
    </row>
    <row r="4" spans="1:8">
      <c r="B4" s="176" t="s">
        <v>414</v>
      </c>
      <c r="C4" s="176"/>
      <c r="D4" s="176"/>
      <c r="E4" s="176"/>
    </row>
    <row r="5" spans="1:8">
      <c r="B5" s="176" t="s">
        <v>431</v>
      </c>
      <c r="C5" s="176"/>
      <c r="D5" s="176"/>
      <c r="E5" s="176"/>
    </row>
    <row r="8" spans="1:8" ht="33" customHeight="1">
      <c r="A8" s="177" t="s">
        <v>415</v>
      </c>
      <c r="B8" s="177"/>
      <c r="C8" s="177"/>
      <c r="D8" s="177"/>
      <c r="E8" s="177"/>
      <c r="F8" s="177"/>
      <c r="G8" s="177"/>
    </row>
    <row r="10" spans="1:8">
      <c r="C10" s="178"/>
      <c r="D10" s="178"/>
      <c r="E10" s="178"/>
      <c r="F10" s="178"/>
      <c r="G10" s="178"/>
      <c r="H10" s="178"/>
    </row>
    <row r="11" spans="1:8">
      <c r="C11" s="35" t="s">
        <v>108</v>
      </c>
    </row>
    <row r="12" spans="1:8">
      <c r="A12" s="173" t="s">
        <v>111</v>
      </c>
      <c r="B12" s="174" t="s">
        <v>51</v>
      </c>
      <c r="C12" s="175" t="s">
        <v>309</v>
      </c>
      <c r="D12" s="69"/>
      <c r="E12" s="69"/>
      <c r="F12" s="69"/>
      <c r="G12" s="69"/>
      <c r="H12" s="70"/>
    </row>
    <row r="13" spans="1:8">
      <c r="A13" s="173"/>
      <c r="B13" s="174"/>
      <c r="C13" s="175"/>
      <c r="D13" s="71"/>
      <c r="E13" s="68"/>
      <c r="F13" s="68"/>
      <c r="G13" s="68"/>
      <c r="H13" s="68"/>
    </row>
    <row r="14" spans="1:8" ht="45">
      <c r="A14" s="38" t="s">
        <v>425</v>
      </c>
      <c r="B14" s="40" t="s">
        <v>112</v>
      </c>
      <c r="C14" s="38">
        <v>0</v>
      </c>
      <c r="D14" s="38"/>
      <c r="E14" s="38"/>
      <c r="F14" s="38"/>
      <c r="G14" s="38"/>
      <c r="H14" s="38"/>
    </row>
    <row r="15" spans="1:8" ht="30">
      <c r="A15" s="38" t="s">
        <v>426</v>
      </c>
      <c r="B15" s="40" t="s">
        <v>113</v>
      </c>
      <c r="C15" s="38">
        <v>0</v>
      </c>
      <c r="D15" s="38"/>
      <c r="E15" s="38"/>
      <c r="F15" s="38"/>
      <c r="G15" s="38"/>
      <c r="H15" s="38"/>
    </row>
    <row r="16" spans="1:8" ht="30">
      <c r="A16" s="38" t="s">
        <v>427</v>
      </c>
      <c r="B16" s="40" t="s">
        <v>114</v>
      </c>
      <c r="C16" s="38">
        <v>-1658</v>
      </c>
      <c r="D16" s="38"/>
      <c r="E16" s="38"/>
      <c r="F16" s="38"/>
      <c r="G16" s="38"/>
      <c r="H16" s="38"/>
    </row>
    <row r="17" spans="1:8" ht="45">
      <c r="A17" s="38" t="s">
        <v>428</v>
      </c>
      <c r="B17" s="40" t="s">
        <v>115</v>
      </c>
      <c r="C17" s="38">
        <v>1658</v>
      </c>
      <c r="D17" s="38"/>
      <c r="E17" s="38"/>
      <c r="F17" s="38"/>
      <c r="G17" s="38"/>
      <c r="H17" s="38"/>
    </row>
    <row r="18" spans="1:8" ht="45">
      <c r="A18" s="38" t="s">
        <v>429</v>
      </c>
      <c r="B18" s="40" t="s">
        <v>116</v>
      </c>
      <c r="C18" s="38">
        <v>0</v>
      </c>
      <c r="D18" s="38"/>
      <c r="E18" s="38"/>
      <c r="F18" s="38"/>
      <c r="G18" s="38"/>
      <c r="H18" s="38"/>
    </row>
    <row r="19" spans="1:8" ht="45">
      <c r="A19" s="38" t="s">
        <v>430</v>
      </c>
      <c r="B19" s="40" t="s">
        <v>117</v>
      </c>
      <c r="C19" s="38">
        <v>0</v>
      </c>
      <c r="D19" s="38"/>
      <c r="E19" s="38"/>
      <c r="F19" s="38"/>
      <c r="G19" s="38"/>
      <c r="H19" s="38"/>
    </row>
  </sheetData>
  <mergeCells count="9">
    <mergeCell ref="A12:A13"/>
    <mergeCell ref="B12:B13"/>
    <mergeCell ref="C12:C13"/>
    <mergeCell ref="B2:E2"/>
    <mergeCell ref="B3:E3"/>
    <mergeCell ref="B4:E4"/>
    <mergeCell ref="B5:E5"/>
    <mergeCell ref="A8:G8"/>
    <mergeCell ref="C10:H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dimension ref="A2:K19"/>
  <sheetViews>
    <sheetView view="pageBreakPreview" zoomScaleSheetLayoutView="100" workbookViewId="0">
      <selection activeCell="K15" sqref="K15"/>
    </sheetView>
  </sheetViews>
  <sheetFormatPr defaultRowHeight="15"/>
  <cols>
    <col min="1" max="1" width="26" style="35" customWidth="1"/>
    <col min="2" max="2" width="35.7109375" style="35" customWidth="1"/>
    <col min="3" max="3" width="0.140625" style="35" customWidth="1"/>
    <col min="4" max="4" width="10.85546875" style="35" customWidth="1"/>
    <col min="5" max="7" width="9.140625" style="35" hidden="1" customWidth="1"/>
    <col min="8" max="16384" width="9.140625" style="35"/>
  </cols>
  <sheetData>
    <row r="2" spans="1:11">
      <c r="B2" s="37" t="s">
        <v>333</v>
      </c>
      <c r="C2" s="37"/>
      <c r="D2" s="37"/>
      <c r="E2" s="37"/>
    </row>
    <row r="3" spans="1:11">
      <c r="B3" s="37" t="s">
        <v>110</v>
      </c>
      <c r="C3" s="37"/>
      <c r="D3" s="37"/>
      <c r="E3" s="37"/>
    </row>
    <row r="4" spans="1:11">
      <c r="B4" s="37" t="s">
        <v>416</v>
      </c>
      <c r="C4" s="37"/>
      <c r="D4" s="37"/>
      <c r="E4" s="37"/>
    </row>
    <row r="5" spans="1:11">
      <c r="B5" s="176" t="s">
        <v>431</v>
      </c>
      <c r="C5" s="176"/>
      <c r="D5" s="176"/>
      <c r="E5" s="176"/>
      <c r="F5" s="176"/>
      <c r="G5" s="176"/>
      <c r="H5" s="176"/>
      <c r="I5" s="37"/>
      <c r="J5" s="37"/>
      <c r="K5" s="37"/>
    </row>
    <row r="8" spans="1:11" ht="35.25" customHeight="1">
      <c r="A8" s="177" t="s">
        <v>417</v>
      </c>
      <c r="B8" s="177"/>
      <c r="C8" s="177"/>
      <c r="D8" s="177"/>
      <c r="E8" s="177"/>
      <c r="F8" s="177"/>
      <c r="G8" s="177"/>
    </row>
    <row r="12" spans="1:11">
      <c r="A12" s="173" t="s">
        <v>111</v>
      </c>
      <c r="B12" s="174" t="s">
        <v>51</v>
      </c>
      <c r="C12" s="179" t="s">
        <v>118</v>
      </c>
      <c r="D12" s="180"/>
      <c r="E12" s="180"/>
      <c r="F12" s="180"/>
      <c r="G12" s="180"/>
      <c r="H12" s="181"/>
    </row>
    <row r="13" spans="1:11">
      <c r="A13" s="173"/>
      <c r="B13" s="174"/>
      <c r="C13" s="68"/>
      <c r="D13" s="68" t="s">
        <v>334</v>
      </c>
      <c r="E13" s="68"/>
      <c r="F13" s="68"/>
      <c r="G13" s="68"/>
      <c r="H13" s="68" t="s">
        <v>335</v>
      </c>
    </row>
    <row r="14" spans="1:11" ht="45">
      <c r="A14" s="38" t="s">
        <v>425</v>
      </c>
      <c r="B14" s="40" t="s">
        <v>112</v>
      </c>
      <c r="C14" s="38"/>
      <c r="D14" s="38">
        <v>0</v>
      </c>
      <c r="E14" s="38"/>
      <c r="F14" s="38"/>
      <c r="G14" s="38"/>
      <c r="H14" s="38">
        <v>0</v>
      </c>
    </row>
    <row r="15" spans="1:11" ht="30">
      <c r="A15" s="38" t="s">
        <v>426</v>
      </c>
      <c r="B15" s="40" t="s">
        <v>113</v>
      </c>
      <c r="C15" s="38"/>
      <c r="D15" s="38">
        <v>0</v>
      </c>
      <c r="E15" s="38"/>
      <c r="F15" s="38"/>
      <c r="G15" s="38"/>
      <c r="H15" s="38">
        <v>0</v>
      </c>
    </row>
    <row r="16" spans="1:11" ht="30">
      <c r="A16" s="38" t="s">
        <v>427</v>
      </c>
      <c r="B16" s="40" t="s">
        <v>114</v>
      </c>
      <c r="C16" s="38"/>
      <c r="D16" s="38">
        <v>-1659.2</v>
      </c>
      <c r="E16" s="38">
        <v>-2658.5</v>
      </c>
      <c r="F16" s="38">
        <v>-2658.5</v>
      </c>
      <c r="G16" s="38">
        <v>-2658.5</v>
      </c>
      <c r="H16" s="38">
        <v>-1660.5</v>
      </c>
    </row>
    <row r="17" spans="1:8" ht="45">
      <c r="A17" s="38" t="s">
        <v>428</v>
      </c>
      <c r="B17" s="40" t="s">
        <v>115</v>
      </c>
      <c r="C17" s="38"/>
      <c r="D17" s="143">
        <v>1659.2</v>
      </c>
      <c r="E17" s="143">
        <v>2658.5</v>
      </c>
      <c r="F17" s="143">
        <v>2658.5</v>
      </c>
      <c r="G17" s="143">
        <v>2658.5</v>
      </c>
      <c r="H17" s="143">
        <v>1660.5</v>
      </c>
    </row>
    <row r="18" spans="1:8" ht="45">
      <c r="A18" s="38" t="s">
        <v>429</v>
      </c>
      <c r="B18" s="40" t="s">
        <v>116</v>
      </c>
      <c r="C18" s="38"/>
      <c r="D18" s="38">
        <v>0</v>
      </c>
      <c r="E18" s="38"/>
      <c r="F18" s="38"/>
      <c r="G18" s="38"/>
      <c r="H18" s="38">
        <v>0</v>
      </c>
    </row>
    <row r="19" spans="1:8" ht="45">
      <c r="A19" s="38" t="s">
        <v>430</v>
      </c>
      <c r="B19" s="40" t="s">
        <v>117</v>
      </c>
      <c r="C19" s="38"/>
      <c r="D19" s="38">
        <v>0</v>
      </c>
      <c r="E19" s="38"/>
      <c r="F19" s="38"/>
      <c r="G19" s="38"/>
      <c r="H19" s="38">
        <v>0</v>
      </c>
    </row>
  </sheetData>
  <mergeCells count="5">
    <mergeCell ref="B5:H5"/>
    <mergeCell ref="A8:G8"/>
    <mergeCell ref="A12:A13"/>
    <mergeCell ref="B12:B13"/>
    <mergeCell ref="C12:H12"/>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dimension ref="A1:K29"/>
  <sheetViews>
    <sheetView view="pageBreakPreview" zoomScaleSheetLayoutView="100" workbookViewId="0">
      <selection activeCell="R12" sqref="R12"/>
    </sheetView>
  </sheetViews>
  <sheetFormatPr defaultRowHeight="15"/>
  <cols>
    <col min="1" max="1" width="22.7109375" style="46" customWidth="1"/>
    <col min="2" max="2" width="66.28515625" style="67" customWidth="1"/>
    <col min="3" max="3" width="13.5703125" style="35" customWidth="1"/>
    <col min="4" max="8" width="9.140625" style="46" hidden="1" customWidth="1"/>
    <col min="9" max="11" width="9.140625" style="35" hidden="1" customWidth="1"/>
    <col min="12" max="16384" width="9.140625" style="35"/>
  </cols>
  <sheetData>
    <row r="1" spans="1:11">
      <c r="A1" s="58"/>
      <c r="B1" s="183" t="s">
        <v>336</v>
      </c>
      <c r="C1" s="183"/>
    </row>
    <row r="2" spans="1:11" s="60" customFormat="1">
      <c r="A2" s="59"/>
      <c r="B2" s="184" t="s">
        <v>89</v>
      </c>
      <c r="C2" s="184"/>
    </row>
    <row r="3" spans="1:11" s="60" customFormat="1">
      <c r="A3" s="59"/>
      <c r="B3" s="185" t="s">
        <v>418</v>
      </c>
      <c r="C3" s="185"/>
    </row>
    <row r="4" spans="1:11">
      <c r="A4" s="58"/>
      <c r="B4" s="176" t="s">
        <v>432</v>
      </c>
      <c r="C4" s="176"/>
      <c r="D4" s="176"/>
      <c r="E4" s="176"/>
    </row>
    <row r="5" spans="1:11" ht="6.75" customHeight="1">
      <c r="A5" s="58"/>
      <c r="B5" s="61"/>
      <c r="C5" s="45"/>
    </row>
    <row r="6" spans="1:11" ht="36" customHeight="1">
      <c r="A6" s="182" t="s">
        <v>419</v>
      </c>
      <c r="B6" s="182"/>
      <c r="C6" s="182"/>
    </row>
    <row r="7" spans="1:11" s="8" customFormat="1" ht="30.75" customHeight="1">
      <c r="A7" s="9" t="s">
        <v>120</v>
      </c>
      <c r="B7" s="10" t="s">
        <v>121</v>
      </c>
      <c r="C7" s="93" t="s">
        <v>122</v>
      </c>
      <c r="D7" s="5"/>
      <c r="E7" s="5"/>
      <c r="F7" s="5"/>
      <c r="G7" s="5"/>
      <c r="H7" s="5"/>
      <c r="I7" s="7"/>
      <c r="J7" s="7"/>
      <c r="K7" s="7"/>
    </row>
    <row r="8" spans="1:11" s="15" customFormat="1" ht="44.25" customHeight="1">
      <c r="A8" s="11" t="s">
        <v>124</v>
      </c>
      <c r="B8" s="12" t="s">
        <v>125</v>
      </c>
      <c r="C8" s="13"/>
      <c r="D8" s="14" t="s">
        <v>60</v>
      </c>
      <c r="E8" s="14" t="s">
        <v>126</v>
      </c>
      <c r="F8" s="14" t="s">
        <v>61</v>
      </c>
      <c r="G8" s="14" t="s">
        <v>62</v>
      </c>
      <c r="H8" s="14" t="s">
        <v>63</v>
      </c>
      <c r="I8" s="15" t="s">
        <v>125</v>
      </c>
    </row>
    <row r="9" spans="1:11" ht="28.5" customHeight="1">
      <c r="A9" s="62" t="s">
        <v>127</v>
      </c>
      <c r="B9" s="63" t="s">
        <v>128</v>
      </c>
      <c r="C9" s="64">
        <v>100</v>
      </c>
      <c r="D9" s="46" t="s">
        <v>60</v>
      </c>
      <c r="E9" s="46" t="s">
        <v>129</v>
      </c>
      <c r="F9" s="46" t="s">
        <v>76</v>
      </c>
      <c r="G9" s="46" t="s">
        <v>62</v>
      </c>
      <c r="H9" s="46" t="s">
        <v>69</v>
      </c>
      <c r="I9" s="35" t="s">
        <v>128</v>
      </c>
    </row>
    <row r="10" spans="1:11" s="15" customFormat="1" ht="47.25" customHeight="1">
      <c r="A10" s="11" t="s">
        <v>130</v>
      </c>
      <c r="B10" s="12" t="s">
        <v>78</v>
      </c>
      <c r="C10" s="13"/>
      <c r="D10" s="14" t="s">
        <v>60</v>
      </c>
      <c r="E10" s="14" t="s">
        <v>77</v>
      </c>
      <c r="F10" s="14" t="s">
        <v>61</v>
      </c>
      <c r="G10" s="14" t="s">
        <v>62</v>
      </c>
      <c r="H10" s="14" t="s">
        <v>63</v>
      </c>
      <c r="I10" s="15" t="s">
        <v>78</v>
      </c>
    </row>
    <row r="11" spans="1:11" ht="27.75" customHeight="1">
      <c r="A11" s="62" t="s">
        <v>131</v>
      </c>
      <c r="B11" s="63" t="s">
        <v>132</v>
      </c>
      <c r="C11" s="64">
        <v>100</v>
      </c>
      <c r="D11" s="46" t="s">
        <v>60</v>
      </c>
      <c r="E11" s="46" t="s">
        <v>133</v>
      </c>
      <c r="F11" s="46" t="s">
        <v>76</v>
      </c>
      <c r="G11" s="46" t="s">
        <v>62</v>
      </c>
      <c r="H11" s="46" t="s">
        <v>79</v>
      </c>
      <c r="I11" s="35" t="s">
        <v>134</v>
      </c>
    </row>
    <row r="12" spans="1:11" ht="77.25" customHeight="1">
      <c r="A12" s="62" t="s">
        <v>135</v>
      </c>
      <c r="B12" s="63" t="s">
        <v>136</v>
      </c>
      <c r="C12" s="64">
        <v>100</v>
      </c>
      <c r="D12" s="46" t="s">
        <v>60</v>
      </c>
      <c r="E12" s="46" t="s">
        <v>137</v>
      </c>
      <c r="F12" s="46" t="s">
        <v>76</v>
      </c>
      <c r="G12" s="46" t="s">
        <v>62</v>
      </c>
      <c r="H12" s="46" t="s">
        <v>79</v>
      </c>
      <c r="I12" s="35" t="s">
        <v>136</v>
      </c>
    </row>
    <row r="13" spans="1:11" ht="60">
      <c r="A13" s="62" t="s">
        <v>139</v>
      </c>
      <c r="B13" s="63" t="s">
        <v>140</v>
      </c>
      <c r="C13" s="64">
        <v>100</v>
      </c>
      <c r="D13" s="46" t="s">
        <v>60</v>
      </c>
      <c r="E13" s="46" t="s">
        <v>141</v>
      </c>
      <c r="F13" s="46" t="s">
        <v>76</v>
      </c>
      <c r="G13" s="46" t="s">
        <v>62</v>
      </c>
      <c r="H13" s="46" t="s">
        <v>79</v>
      </c>
      <c r="I13" s="35" t="s">
        <v>140</v>
      </c>
    </row>
    <row r="14" spans="1:11" s="15" customFormat="1" ht="29.25" customHeight="1">
      <c r="A14" s="11" t="s">
        <v>142</v>
      </c>
      <c r="B14" s="12" t="s">
        <v>143</v>
      </c>
      <c r="C14" s="13"/>
      <c r="D14" s="14" t="s">
        <v>60</v>
      </c>
      <c r="E14" s="14" t="s">
        <v>144</v>
      </c>
      <c r="F14" s="14" t="s">
        <v>61</v>
      </c>
      <c r="G14" s="14" t="s">
        <v>62</v>
      </c>
      <c r="H14" s="14" t="s">
        <v>63</v>
      </c>
      <c r="I14" s="15" t="s">
        <v>143</v>
      </c>
    </row>
    <row r="15" spans="1:11" ht="23.25" customHeight="1">
      <c r="A15" s="62" t="s">
        <v>145</v>
      </c>
      <c r="B15" s="63" t="s">
        <v>337</v>
      </c>
      <c r="C15" s="64">
        <v>100</v>
      </c>
      <c r="D15" s="46" t="s">
        <v>60</v>
      </c>
      <c r="E15" s="46" t="s">
        <v>146</v>
      </c>
      <c r="F15" s="46" t="s">
        <v>76</v>
      </c>
      <c r="G15" s="46" t="s">
        <v>62</v>
      </c>
      <c r="H15" s="46" t="s">
        <v>147</v>
      </c>
      <c r="I15" s="35" t="s">
        <v>148</v>
      </c>
    </row>
    <row r="16" spans="1:11" ht="24.75" customHeight="1">
      <c r="A16" s="62" t="s">
        <v>149</v>
      </c>
      <c r="B16" s="63" t="s">
        <v>150</v>
      </c>
      <c r="C16" s="64">
        <v>100</v>
      </c>
    </row>
    <row r="17" spans="1:9" s="15" customFormat="1" ht="28.5">
      <c r="A17" s="11" t="s">
        <v>151</v>
      </c>
      <c r="B17" s="12" t="s">
        <v>152</v>
      </c>
      <c r="C17" s="13"/>
      <c r="D17" s="14" t="s">
        <v>60</v>
      </c>
      <c r="E17" s="14" t="s">
        <v>153</v>
      </c>
      <c r="F17" s="14" t="s">
        <v>61</v>
      </c>
      <c r="G17" s="14" t="s">
        <v>62</v>
      </c>
      <c r="H17" s="14" t="s">
        <v>63</v>
      </c>
      <c r="I17" s="15" t="s">
        <v>152</v>
      </c>
    </row>
    <row r="18" spans="1:9">
      <c r="A18" s="62" t="s">
        <v>341</v>
      </c>
      <c r="B18" s="63" t="s">
        <v>338</v>
      </c>
      <c r="C18" s="64">
        <v>100</v>
      </c>
      <c r="D18" s="46" t="s">
        <v>60</v>
      </c>
      <c r="E18" s="46" t="s">
        <v>156</v>
      </c>
      <c r="F18" s="46" t="s">
        <v>76</v>
      </c>
      <c r="G18" s="46" t="s">
        <v>62</v>
      </c>
      <c r="H18" s="46" t="s">
        <v>157</v>
      </c>
      <c r="I18" s="35" t="s">
        <v>155</v>
      </c>
    </row>
    <row r="19" spans="1:9" s="15" customFormat="1" ht="14.25">
      <c r="A19" s="11" t="s">
        <v>160</v>
      </c>
      <c r="B19" s="12" t="s">
        <v>161</v>
      </c>
      <c r="C19" s="13"/>
      <c r="D19" s="14" t="s">
        <v>60</v>
      </c>
      <c r="E19" s="14" t="s">
        <v>162</v>
      </c>
      <c r="F19" s="14" t="s">
        <v>61</v>
      </c>
      <c r="G19" s="14" t="s">
        <v>62</v>
      </c>
      <c r="H19" s="14" t="s">
        <v>63</v>
      </c>
      <c r="I19" s="15" t="s">
        <v>161</v>
      </c>
    </row>
    <row r="20" spans="1:9">
      <c r="A20" s="62" t="s">
        <v>163</v>
      </c>
      <c r="B20" s="63" t="s">
        <v>339</v>
      </c>
      <c r="C20" s="64">
        <v>100</v>
      </c>
      <c r="D20" s="46" t="s">
        <v>60</v>
      </c>
      <c r="E20" s="46" t="s">
        <v>165</v>
      </c>
      <c r="F20" s="46" t="s">
        <v>76</v>
      </c>
      <c r="G20" s="46" t="s">
        <v>62</v>
      </c>
      <c r="H20" s="46" t="s">
        <v>166</v>
      </c>
      <c r="I20" s="35" t="s">
        <v>164</v>
      </c>
    </row>
    <row r="21" spans="1:9" ht="24" customHeight="1">
      <c r="A21" s="11" t="s">
        <v>167</v>
      </c>
      <c r="B21" s="12" t="s">
        <v>342</v>
      </c>
      <c r="C21" s="13"/>
      <c r="D21" s="46" t="s">
        <v>60</v>
      </c>
      <c r="E21" s="46" t="s">
        <v>168</v>
      </c>
      <c r="F21" s="46" t="s">
        <v>76</v>
      </c>
      <c r="G21" s="46" t="s">
        <v>62</v>
      </c>
      <c r="H21" s="46" t="s">
        <v>166</v>
      </c>
      <c r="I21" s="35" t="s">
        <v>169</v>
      </c>
    </row>
    <row r="22" spans="1:9" ht="31.5" customHeight="1">
      <c r="A22" s="62" t="s">
        <v>170</v>
      </c>
      <c r="B22" s="63" t="s">
        <v>171</v>
      </c>
      <c r="C22" s="64">
        <v>100</v>
      </c>
      <c r="D22" s="46" t="s">
        <v>60</v>
      </c>
      <c r="E22" s="46" t="s">
        <v>172</v>
      </c>
      <c r="F22" s="46" t="s">
        <v>76</v>
      </c>
      <c r="G22" s="46" t="s">
        <v>62</v>
      </c>
      <c r="H22" s="46" t="s">
        <v>166</v>
      </c>
      <c r="I22" s="35" t="s">
        <v>173</v>
      </c>
    </row>
    <row r="23" spans="1:9" ht="57.75" customHeight="1">
      <c r="A23" s="62" t="s">
        <v>174</v>
      </c>
      <c r="B23" s="63" t="s">
        <v>175</v>
      </c>
      <c r="C23" s="64">
        <v>100</v>
      </c>
    </row>
    <row r="24" spans="1:9" ht="41.25" customHeight="1">
      <c r="A24" s="62" t="s">
        <v>176</v>
      </c>
      <c r="B24" s="63" t="s">
        <v>177</v>
      </c>
      <c r="C24" s="64">
        <v>100</v>
      </c>
    </row>
    <row r="25" spans="1:9" s="15" customFormat="1" ht="13.5" customHeight="1">
      <c r="A25" s="11" t="s">
        <v>178</v>
      </c>
      <c r="B25" s="12" t="s">
        <v>179</v>
      </c>
      <c r="C25" s="13"/>
      <c r="D25" s="14" t="s">
        <v>60</v>
      </c>
      <c r="E25" s="14" t="s">
        <v>180</v>
      </c>
      <c r="F25" s="14" t="s">
        <v>61</v>
      </c>
      <c r="G25" s="14" t="s">
        <v>62</v>
      </c>
      <c r="H25" s="14" t="s">
        <v>63</v>
      </c>
      <c r="I25" s="15" t="s">
        <v>179</v>
      </c>
    </row>
    <row r="26" spans="1:9" ht="60">
      <c r="A26" s="62" t="s">
        <v>340</v>
      </c>
      <c r="B26" s="63" t="s">
        <v>181</v>
      </c>
      <c r="C26" s="64">
        <v>100</v>
      </c>
      <c r="D26" s="46" t="s">
        <v>60</v>
      </c>
      <c r="E26" s="46" t="s">
        <v>182</v>
      </c>
      <c r="F26" s="46" t="s">
        <v>76</v>
      </c>
      <c r="G26" s="46" t="s">
        <v>62</v>
      </c>
      <c r="H26" s="46" t="s">
        <v>183</v>
      </c>
      <c r="I26" s="35" t="s">
        <v>181</v>
      </c>
    </row>
    <row r="27" spans="1:9" ht="27.75" customHeight="1">
      <c r="A27" s="62" t="s">
        <v>187</v>
      </c>
      <c r="B27" s="63" t="s">
        <v>343</v>
      </c>
      <c r="C27" s="64">
        <v>100</v>
      </c>
      <c r="D27" s="46" t="s">
        <v>60</v>
      </c>
      <c r="E27" s="46" t="s">
        <v>185</v>
      </c>
      <c r="F27" s="46" t="s">
        <v>76</v>
      </c>
      <c r="G27" s="46" t="s">
        <v>62</v>
      </c>
      <c r="H27" s="46" t="s">
        <v>183</v>
      </c>
      <c r="I27" s="35" t="s">
        <v>186</v>
      </c>
    </row>
    <row r="28" spans="1:9" ht="57.75" hidden="1">
      <c r="A28" s="16" t="s">
        <v>188</v>
      </c>
      <c r="B28" s="17" t="s">
        <v>189</v>
      </c>
      <c r="C28" s="18"/>
    </row>
    <row r="29" spans="1:9" ht="45" hidden="1">
      <c r="A29" s="65" t="s">
        <v>190</v>
      </c>
      <c r="B29" s="66" t="s">
        <v>191</v>
      </c>
      <c r="C29" s="38">
        <v>100</v>
      </c>
    </row>
  </sheetData>
  <mergeCells count="5">
    <mergeCell ref="A6:C6"/>
    <mergeCell ref="B1:C1"/>
    <mergeCell ref="B2:C2"/>
    <mergeCell ref="B3:C3"/>
    <mergeCell ref="B4:E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dimension ref="A1:E54"/>
  <sheetViews>
    <sheetView view="pageBreakPreview" zoomScaleSheetLayoutView="100" workbookViewId="0">
      <selection activeCell="H11" sqref="H11"/>
    </sheetView>
  </sheetViews>
  <sheetFormatPr defaultRowHeight="15"/>
  <cols>
    <col min="1" max="1" width="15.140625" style="35" customWidth="1"/>
    <col min="2" max="2" width="24.42578125" style="35" customWidth="1"/>
    <col min="3" max="3" width="20.85546875" style="35" hidden="1" customWidth="1"/>
    <col min="4" max="4" width="9.140625" style="35"/>
    <col min="5" max="5" width="44.7109375" style="35" customWidth="1"/>
    <col min="6" max="16384" width="9.140625" style="35"/>
  </cols>
  <sheetData>
    <row r="1" spans="1:5">
      <c r="D1" s="183" t="s">
        <v>344</v>
      </c>
      <c r="E1" s="183"/>
    </row>
    <row r="2" spans="1:5">
      <c r="D2" s="184" t="s">
        <v>89</v>
      </c>
      <c r="E2" s="184"/>
    </row>
    <row r="3" spans="1:5">
      <c r="D3" s="57"/>
      <c r="E3" s="57" t="s">
        <v>420</v>
      </c>
    </row>
    <row r="4" spans="1:5">
      <c r="D4" s="184" t="s">
        <v>192</v>
      </c>
      <c r="E4" s="184"/>
    </row>
    <row r="5" spans="1:5">
      <c r="E5" s="6" t="s">
        <v>431</v>
      </c>
    </row>
    <row r="7" spans="1:5" ht="11.25" customHeight="1"/>
    <row r="8" spans="1:5" hidden="1">
      <c r="A8" s="212"/>
      <c r="B8" s="212"/>
      <c r="C8" s="212"/>
      <c r="D8" s="212"/>
      <c r="E8" s="212"/>
    </row>
    <row r="9" spans="1:5" ht="35.25" customHeight="1">
      <c r="A9" s="213" t="s">
        <v>421</v>
      </c>
      <c r="B9" s="213"/>
      <c r="C9" s="213"/>
      <c r="D9" s="213"/>
      <c r="E9" s="213"/>
    </row>
    <row r="10" spans="1:5" ht="15.75" thickBot="1">
      <c r="A10" s="19"/>
      <c r="B10" s="212"/>
      <c r="C10" s="212"/>
      <c r="D10" s="212"/>
      <c r="E10" s="212"/>
    </row>
    <row r="11" spans="1:5" ht="25.5" customHeight="1" thickBot="1">
      <c r="A11" s="20" t="s">
        <v>193</v>
      </c>
      <c r="B11" s="210" t="s">
        <v>111</v>
      </c>
      <c r="C11" s="211"/>
      <c r="D11" s="210" t="s">
        <v>1</v>
      </c>
      <c r="E11" s="211"/>
    </row>
    <row r="12" spans="1:5" ht="15.75" hidden="1" thickBot="1">
      <c r="A12" s="21"/>
      <c r="B12" s="210"/>
      <c r="C12" s="211"/>
      <c r="D12" s="210"/>
      <c r="E12" s="211"/>
    </row>
    <row r="13" spans="1:5" ht="15.75" thickBot="1">
      <c r="A13" s="21">
        <v>453</v>
      </c>
      <c r="B13" s="192"/>
      <c r="C13" s="193"/>
      <c r="D13" s="210" t="s">
        <v>0</v>
      </c>
      <c r="E13" s="211"/>
    </row>
    <row r="14" spans="1:5" ht="24" customHeight="1" thickBot="1">
      <c r="A14" s="22">
        <v>453</v>
      </c>
      <c r="B14" s="192" t="s">
        <v>194</v>
      </c>
      <c r="C14" s="193"/>
      <c r="D14" s="202" t="s">
        <v>132</v>
      </c>
      <c r="E14" s="203"/>
    </row>
    <row r="15" spans="1:5" ht="60.75" customHeight="1" thickBot="1">
      <c r="A15" s="22">
        <v>453</v>
      </c>
      <c r="B15" s="192" t="s">
        <v>135</v>
      </c>
      <c r="C15" s="193"/>
      <c r="D15" s="202" t="s">
        <v>195</v>
      </c>
      <c r="E15" s="203"/>
    </row>
    <row r="16" spans="1:5" ht="60.75" customHeight="1" thickBot="1">
      <c r="A16" s="22">
        <v>453</v>
      </c>
      <c r="B16" s="88" t="s">
        <v>138</v>
      </c>
      <c r="C16" s="89"/>
      <c r="D16" s="206" t="s">
        <v>318</v>
      </c>
      <c r="E16" s="207"/>
    </row>
    <row r="17" spans="1:5" ht="60.75" customHeight="1" thickBot="1">
      <c r="A17" s="22">
        <v>453</v>
      </c>
      <c r="B17" s="192" t="s">
        <v>139</v>
      </c>
      <c r="C17" s="193"/>
      <c r="D17" s="202" t="s">
        <v>196</v>
      </c>
      <c r="E17" s="203"/>
    </row>
    <row r="18" spans="1:5" ht="25.5" customHeight="1" thickBot="1">
      <c r="A18" s="22">
        <v>453</v>
      </c>
      <c r="B18" s="192" t="s">
        <v>145</v>
      </c>
      <c r="C18" s="193"/>
      <c r="D18" s="204" t="s">
        <v>197</v>
      </c>
      <c r="E18" s="205"/>
    </row>
    <row r="19" spans="1:5" ht="36.75" customHeight="1" thickBot="1">
      <c r="A19" s="22">
        <v>453</v>
      </c>
      <c r="B19" s="192" t="s">
        <v>198</v>
      </c>
      <c r="C19" s="193"/>
      <c r="D19" s="206" t="s">
        <v>199</v>
      </c>
      <c r="E19" s="207"/>
    </row>
    <row r="20" spans="1:5" ht="13.5" customHeight="1" thickBot="1">
      <c r="A20" s="22">
        <v>453</v>
      </c>
      <c r="B20" s="192" t="s">
        <v>149</v>
      </c>
      <c r="C20" s="193"/>
      <c r="D20" s="208" t="s">
        <v>200</v>
      </c>
      <c r="E20" s="209"/>
    </row>
    <row r="21" spans="1:5" ht="25.5" customHeight="1" thickBot="1">
      <c r="A21" s="22">
        <v>453</v>
      </c>
      <c r="B21" s="192" t="s">
        <v>154</v>
      </c>
      <c r="C21" s="193"/>
      <c r="D21" s="202" t="s">
        <v>155</v>
      </c>
      <c r="E21" s="203"/>
    </row>
    <row r="22" spans="1:5" ht="63" customHeight="1" thickBot="1">
      <c r="A22" s="22">
        <v>453</v>
      </c>
      <c r="B22" s="192" t="s">
        <v>201</v>
      </c>
      <c r="C22" s="193"/>
      <c r="D22" s="194" t="s">
        <v>202</v>
      </c>
      <c r="E22" s="195"/>
    </row>
    <row r="23" spans="1:5" ht="61.5" customHeight="1" thickBot="1">
      <c r="A23" s="22">
        <v>453</v>
      </c>
      <c r="B23" s="192" t="s">
        <v>203</v>
      </c>
      <c r="C23" s="193"/>
      <c r="D23" s="194" t="s">
        <v>204</v>
      </c>
      <c r="E23" s="195"/>
    </row>
    <row r="24" spans="1:5" ht="61.5" customHeight="1" thickBot="1">
      <c r="A24" s="22">
        <v>453</v>
      </c>
      <c r="B24" s="192" t="s">
        <v>205</v>
      </c>
      <c r="C24" s="193"/>
      <c r="D24" s="194" t="s">
        <v>206</v>
      </c>
      <c r="E24" s="195"/>
    </row>
    <row r="25" spans="1:5" ht="61.5" customHeight="1" thickBot="1">
      <c r="A25" s="22">
        <v>453</v>
      </c>
      <c r="B25" s="192" t="s">
        <v>207</v>
      </c>
      <c r="C25" s="193"/>
      <c r="D25" s="194" t="s">
        <v>208</v>
      </c>
      <c r="E25" s="195"/>
    </row>
    <row r="26" spans="1:5" ht="25.5" customHeight="1" thickBot="1">
      <c r="A26" s="22">
        <v>453</v>
      </c>
      <c r="B26" s="192" t="s">
        <v>158</v>
      </c>
      <c r="C26" s="193"/>
      <c r="D26" s="202" t="s">
        <v>159</v>
      </c>
      <c r="E26" s="203"/>
    </row>
    <row r="27" spans="1:5" ht="36.75" customHeight="1" thickBot="1">
      <c r="A27" s="22">
        <v>453</v>
      </c>
      <c r="B27" s="192" t="s">
        <v>209</v>
      </c>
      <c r="C27" s="193"/>
      <c r="D27" s="194" t="s">
        <v>210</v>
      </c>
      <c r="E27" s="195"/>
    </row>
    <row r="28" spans="1:5" ht="28.5" customHeight="1" thickBot="1">
      <c r="A28" s="22">
        <v>453</v>
      </c>
      <c r="B28" s="196" t="s">
        <v>170</v>
      </c>
      <c r="C28" s="197"/>
      <c r="D28" s="191" t="s">
        <v>211</v>
      </c>
      <c r="E28" s="191"/>
    </row>
    <row r="29" spans="1:5" ht="50.25" customHeight="1" thickBot="1">
      <c r="A29" s="22">
        <v>453</v>
      </c>
      <c r="B29" s="23" t="s">
        <v>174</v>
      </c>
      <c r="C29" s="198" t="s">
        <v>175</v>
      </c>
      <c r="D29" s="199"/>
      <c r="E29" s="200"/>
    </row>
    <row r="30" spans="1:5" ht="39.75" customHeight="1" thickBot="1">
      <c r="A30" s="22">
        <v>453</v>
      </c>
      <c r="B30" s="23" t="s">
        <v>176</v>
      </c>
      <c r="C30" s="187" t="s">
        <v>212</v>
      </c>
      <c r="D30" s="187"/>
      <c r="E30" s="187"/>
    </row>
    <row r="31" spans="1:5" ht="26.25" customHeight="1" thickBot="1">
      <c r="A31" s="22">
        <v>453</v>
      </c>
      <c r="B31" s="23" t="s">
        <v>184</v>
      </c>
      <c r="C31" s="187" t="s">
        <v>213</v>
      </c>
      <c r="D31" s="187"/>
      <c r="E31" s="187"/>
    </row>
    <row r="32" spans="1:5" ht="18" customHeight="1" thickBot="1">
      <c r="A32" s="22">
        <v>453</v>
      </c>
      <c r="B32" s="23" t="s">
        <v>187</v>
      </c>
      <c r="C32" s="187" t="s">
        <v>214</v>
      </c>
      <c r="D32" s="187"/>
      <c r="E32" s="187"/>
    </row>
    <row r="33" spans="1:5" ht="27.75" customHeight="1" thickBot="1">
      <c r="A33" s="22">
        <v>453</v>
      </c>
      <c r="B33" s="23" t="s">
        <v>215</v>
      </c>
      <c r="C33" s="187" t="s">
        <v>216</v>
      </c>
      <c r="D33" s="187"/>
      <c r="E33" s="187"/>
    </row>
    <row r="34" spans="1:5" ht="27" customHeight="1" thickBot="1">
      <c r="A34" s="22">
        <v>453</v>
      </c>
      <c r="B34" s="23" t="s">
        <v>217</v>
      </c>
      <c r="C34" s="201" t="s">
        <v>218</v>
      </c>
      <c r="D34" s="201"/>
      <c r="E34" s="201"/>
    </row>
    <row r="35" spans="1:5" ht="15.75" thickBot="1">
      <c r="A35" s="22">
        <v>453</v>
      </c>
      <c r="B35" s="23" t="s">
        <v>219</v>
      </c>
      <c r="C35" s="187" t="s">
        <v>220</v>
      </c>
      <c r="D35" s="187"/>
      <c r="E35" s="187"/>
    </row>
    <row r="36" spans="1:5" ht="25.5" customHeight="1" thickBot="1">
      <c r="A36" s="22">
        <v>453</v>
      </c>
      <c r="B36" s="23" t="s">
        <v>221</v>
      </c>
      <c r="C36" s="187" t="s">
        <v>85</v>
      </c>
      <c r="D36" s="187"/>
      <c r="E36" s="187"/>
    </row>
    <row r="37" spans="1:5" ht="27" customHeight="1" thickBot="1">
      <c r="A37" s="22">
        <v>453</v>
      </c>
      <c r="B37" s="23" t="s">
        <v>222</v>
      </c>
      <c r="C37" s="187" t="s">
        <v>223</v>
      </c>
      <c r="D37" s="187"/>
      <c r="E37" s="187"/>
    </row>
    <row r="38" spans="1:5" ht="14.25" customHeight="1" thickBot="1">
      <c r="A38" s="22">
        <v>453</v>
      </c>
      <c r="B38" s="23" t="s">
        <v>224</v>
      </c>
      <c r="C38" s="187" t="s">
        <v>225</v>
      </c>
      <c r="D38" s="187"/>
      <c r="E38" s="187"/>
    </row>
    <row r="39" spans="1:5" ht="38.25" customHeight="1" thickBot="1">
      <c r="A39" s="22">
        <v>453</v>
      </c>
      <c r="B39" s="23" t="s">
        <v>226</v>
      </c>
      <c r="C39" s="187" t="s">
        <v>227</v>
      </c>
      <c r="D39" s="187"/>
      <c r="E39" s="187"/>
    </row>
    <row r="40" spans="1:5" ht="14.25" customHeight="1" thickBot="1">
      <c r="A40" s="22">
        <v>453</v>
      </c>
      <c r="B40" s="23" t="s">
        <v>228</v>
      </c>
      <c r="C40" s="187" t="s">
        <v>229</v>
      </c>
      <c r="D40" s="187"/>
      <c r="E40" s="187"/>
    </row>
    <row r="41" spans="1:5" ht="62.25" customHeight="1" thickBot="1">
      <c r="A41" s="22">
        <v>453</v>
      </c>
      <c r="B41" s="23" t="s">
        <v>230</v>
      </c>
      <c r="C41" s="187" t="s">
        <v>231</v>
      </c>
      <c r="D41" s="187"/>
      <c r="E41" s="187"/>
    </row>
    <row r="42" spans="1:5" ht="53.25" customHeight="1" thickBot="1">
      <c r="A42" s="22">
        <v>453</v>
      </c>
      <c r="B42" s="23" t="s">
        <v>232</v>
      </c>
      <c r="C42" s="187" t="s">
        <v>233</v>
      </c>
      <c r="D42" s="187"/>
      <c r="E42" s="187"/>
    </row>
    <row r="43" spans="1:5" ht="15.75" thickBot="1">
      <c r="A43" s="22">
        <v>453</v>
      </c>
      <c r="B43" s="23" t="s">
        <v>234</v>
      </c>
      <c r="C43" s="187" t="s">
        <v>235</v>
      </c>
      <c r="D43" s="187"/>
      <c r="E43" s="187"/>
    </row>
    <row r="44" spans="1:5" ht="27" customHeight="1" thickBot="1">
      <c r="A44" s="22">
        <v>453</v>
      </c>
      <c r="B44" s="23" t="s">
        <v>236</v>
      </c>
      <c r="C44" s="187" t="s">
        <v>237</v>
      </c>
      <c r="D44" s="187"/>
      <c r="E44" s="187"/>
    </row>
    <row r="45" spans="1:5" ht="15" customHeight="1" thickBot="1">
      <c r="A45" s="22">
        <v>453</v>
      </c>
      <c r="B45" s="23" t="s">
        <v>238</v>
      </c>
      <c r="C45" s="187" t="s">
        <v>239</v>
      </c>
      <c r="D45" s="187"/>
      <c r="E45" s="187"/>
    </row>
    <row r="46" spans="1:5" ht="51.75" customHeight="1" thickBot="1">
      <c r="A46" s="22">
        <v>453</v>
      </c>
      <c r="B46" s="23" t="s">
        <v>240</v>
      </c>
      <c r="C46" s="187" t="s">
        <v>241</v>
      </c>
      <c r="D46" s="187"/>
      <c r="E46" s="187"/>
    </row>
    <row r="47" spans="1:5" ht="27" customHeight="1" thickBot="1">
      <c r="A47" s="22">
        <v>453</v>
      </c>
      <c r="B47" s="23" t="s">
        <v>242</v>
      </c>
      <c r="C47" s="187" t="s">
        <v>243</v>
      </c>
      <c r="D47" s="187"/>
      <c r="E47" s="187"/>
    </row>
    <row r="48" spans="1:5" ht="27" customHeight="1" thickBot="1">
      <c r="A48" s="22">
        <v>453</v>
      </c>
      <c r="B48" s="24" t="s">
        <v>316</v>
      </c>
      <c r="C48" s="24"/>
      <c r="D48" s="198" t="s">
        <v>317</v>
      </c>
      <c r="E48" s="200"/>
    </row>
    <row r="49" spans="1:5" s="91" customFormat="1" ht="27" customHeight="1" thickBot="1">
      <c r="A49" s="22">
        <v>453</v>
      </c>
      <c r="B49" s="90" t="s">
        <v>319</v>
      </c>
      <c r="C49" s="90"/>
      <c r="D49" s="189" t="s">
        <v>321</v>
      </c>
      <c r="E49" s="190"/>
    </row>
    <row r="50" spans="1:5" s="91" customFormat="1" ht="27" customHeight="1" thickBot="1">
      <c r="A50" s="22">
        <v>453</v>
      </c>
      <c r="B50" s="90" t="s">
        <v>320</v>
      </c>
      <c r="C50" s="90"/>
      <c r="D50" s="189" t="s">
        <v>322</v>
      </c>
      <c r="E50" s="190"/>
    </row>
    <row r="51" spans="1:5" ht="62.25" customHeight="1" thickBot="1">
      <c r="A51" s="22">
        <v>453</v>
      </c>
      <c r="B51" s="24" t="s">
        <v>244</v>
      </c>
      <c r="C51" s="188" t="s">
        <v>245</v>
      </c>
      <c r="D51" s="188"/>
      <c r="E51" s="188"/>
    </row>
    <row r="52" spans="1:5" ht="17.25" customHeight="1" thickBot="1">
      <c r="A52" s="22">
        <v>453</v>
      </c>
      <c r="B52" s="25" t="s">
        <v>246</v>
      </c>
      <c r="C52" s="26"/>
      <c r="D52" s="27" t="s">
        <v>247</v>
      </c>
      <c r="E52" s="27"/>
    </row>
    <row r="53" spans="1:5" ht="117" customHeight="1">
      <c r="A53" s="186" t="s">
        <v>248</v>
      </c>
      <c r="B53" s="186"/>
      <c r="C53" s="186"/>
      <c r="D53" s="186"/>
      <c r="E53" s="186"/>
    </row>
    <row r="54" spans="1:5" ht="71.25" customHeight="1"/>
  </sheetData>
  <mergeCells count="66">
    <mergeCell ref="B10:C10"/>
    <mergeCell ref="D10:E10"/>
    <mergeCell ref="D1:E1"/>
    <mergeCell ref="D2:E2"/>
    <mergeCell ref="D4:E4"/>
    <mergeCell ref="A8:E8"/>
    <mergeCell ref="A9:E9"/>
    <mergeCell ref="B17:C17"/>
    <mergeCell ref="D17:E17"/>
    <mergeCell ref="D16:E16"/>
    <mergeCell ref="B11:C11"/>
    <mergeCell ref="D11:E11"/>
    <mergeCell ref="B12:C12"/>
    <mergeCell ref="D12:E12"/>
    <mergeCell ref="B13:C13"/>
    <mergeCell ref="D13:E13"/>
    <mergeCell ref="B14:C14"/>
    <mergeCell ref="D14:E14"/>
    <mergeCell ref="B15:C15"/>
    <mergeCell ref="D15:E15"/>
    <mergeCell ref="B21:C21"/>
    <mergeCell ref="D21:E21"/>
    <mergeCell ref="B18:C18"/>
    <mergeCell ref="D18:E18"/>
    <mergeCell ref="B19:C19"/>
    <mergeCell ref="D19:E19"/>
    <mergeCell ref="B20:C20"/>
    <mergeCell ref="D20:E20"/>
    <mergeCell ref="C42:E42"/>
    <mergeCell ref="D48:E48"/>
    <mergeCell ref="B22:C22"/>
    <mergeCell ref="D22:E22"/>
    <mergeCell ref="B23:C23"/>
    <mergeCell ref="D23:E23"/>
    <mergeCell ref="B24:C24"/>
    <mergeCell ref="D24:E24"/>
    <mergeCell ref="D25:E25"/>
    <mergeCell ref="B25:C25"/>
    <mergeCell ref="C38:E38"/>
    <mergeCell ref="C39:E39"/>
    <mergeCell ref="C40:E40"/>
    <mergeCell ref="C41:E41"/>
    <mergeCell ref="B26:C26"/>
    <mergeCell ref="D26:E26"/>
    <mergeCell ref="D28:E28"/>
    <mergeCell ref="B27:C27"/>
    <mergeCell ref="D27:E27"/>
    <mergeCell ref="B28:C28"/>
    <mergeCell ref="C37:E37"/>
    <mergeCell ref="C29:E29"/>
    <mergeCell ref="C30:E30"/>
    <mergeCell ref="C31:E31"/>
    <mergeCell ref="C32:E32"/>
    <mergeCell ref="C33:E33"/>
    <mergeCell ref="C34:E34"/>
    <mergeCell ref="C35:E35"/>
    <mergeCell ref="C36:E36"/>
    <mergeCell ref="A53:E53"/>
    <mergeCell ref="C43:E43"/>
    <mergeCell ref="C44:E44"/>
    <mergeCell ref="C45:E45"/>
    <mergeCell ref="C46:E46"/>
    <mergeCell ref="C47:E47"/>
    <mergeCell ref="C51:E51"/>
    <mergeCell ref="D49:E49"/>
    <mergeCell ref="D50:E5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F23"/>
  <sheetViews>
    <sheetView view="pageBreakPreview" zoomScaleSheetLayoutView="100" workbookViewId="0">
      <selection activeCell="E22" sqref="E21:E22"/>
    </sheetView>
  </sheetViews>
  <sheetFormatPr defaultRowHeight="15.75"/>
  <cols>
    <col min="1" max="1" width="6.85546875" style="28" customWidth="1"/>
    <col min="2" max="2" width="22.140625" style="29" customWidth="1"/>
    <col min="3" max="3" width="81.5703125" style="29" customWidth="1"/>
    <col min="4" max="4" width="24.85546875" style="29" bestFit="1" customWidth="1"/>
    <col min="5" max="16384" width="9.140625" style="29"/>
  </cols>
  <sheetData>
    <row r="1" spans="1:6">
      <c r="C1" s="47" t="s">
        <v>345</v>
      </c>
    </row>
    <row r="2" spans="1:6">
      <c r="C2" s="48" t="s">
        <v>249</v>
      </c>
      <c r="D2" s="37"/>
    </row>
    <row r="3" spans="1:6">
      <c r="C3" s="47" t="s">
        <v>2</v>
      </c>
    </row>
    <row r="4" spans="1:6">
      <c r="C4" s="47" t="s">
        <v>250</v>
      </c>
    </row>
    <row r="5" spans="1:6">
      <c r="C5" s="6" t="s">
        <v>431</v>
      </c>
      <c r="D5" s="36"/>
      <c r="E5" s="36"/>
      <c r="F5" s="36"/>
    </row>
    <row r="6" spans="1:6">
      <c r="A6" s="30"/>
      <c r="B6" s="31"/>
      <c r="C6" s="31"/>
    </row>
    <row r="7" spans="1:6">
      <c r="A7" s="214" t="s">
        <v>3</v>
      </c>
      <c r="B7" s="214"/>
      <c r="C7" s="214"/>
    </row>
    <row r="8" spans="1:6" s="32" customFormat="1">
      <c r="A8" s="49"/>
      <c r="B8" s="50"/>
      <c r="C8" s="50"/>
    </row>
    <row r="9" spans="1:6" ht="51">
      <c r="A9" s="51" t="s">
        <v>193</v>
      </c>
      <c r="B9" s="52" t="s">
        <v>119</v>
      </c>
      <c r="C9" s="52" t="s">
        <v>4</v>
      </c>
      <c r="D9" s="33"/>
    </row>
    <row r="10" spans="1:6" hidden="1">
      <c r="A10" s="51"/>
      <c r="B10" s="52"/>
      <c r="C10" s="52"/>
      <c r="D10" s="33"/>
    </row>
    <row r="11" spans="1:6" ht="26.25" hidden="1">
      <c r="A11" s="51" t="s">
        <v>251</v>
      </c>
      <c r="B11" s="52"/>
      <c r="C11" s="52" t="s">
        <v>252</v>
      </c>
      <c r="D11" s="33"/>
    </row>
    <row r="12" spans="1:6" ht="26.25" hidden="1">
      <c r="A12" s="53" t="s">
        <v>251</v>
      </c>
      <c r="B12" s="54" t="s">
        <v>253</v>
      </c>
      <c r="C12" s="55" t="s">
        <v>254</v>
      </c>
      <c r="D12" s="33"/>
    </row>
    <row r="13" spans="1:6" hidden="1">
      <c r="A13" s="51" t="s">
        <v>255</v>
      </c>
      <c r="B13" s="215" t="s">
        <v>256</v>
      </c>
      <c r="C13" s="216"/>
      <c r="D13" s="34"/>
    </row>
    <row r="14" spans="1:6" ht="26.25">
      <c r="A14" s="53" t="s">
        <v>424</v>
      </c>
      <c r="B14" s="54" t="s">
        <v>257</v>
      </c>
      <c r="C14" s="56" t="s">
        <v>258</v>
      </c>
    </row>
    <row r="15" spans="1:6" ht="26.25">
      <c r="A15" s="53" t="s">
        <v>424</v>
      </c>
      <c r="B15" s="54" t="s">
        <v>259</v>
      </c>
      <c r="C15" s="56" t="s">
        <v>260</v>
      </c>
    </row>
    <row r="16" spans="1:6" ht="26.25">
      <c r="A16" s="53" t="s">
        <v>424</v>
      </c>
      <c r="B16" s="54" t="s">
        <v>261</v>
      </c>
      <c r="C16" s="56" t="s">
        <v>262</v>
      </c>
    </row>
    <row r="17" spans="1:3" ht="26.25">
      <c r="A17" s="53" t="s">
        <v>424</v>
      </c>
      <c r="B17" s="54" t="s">
        <v>263</v>
      </c>
      <c r="C17" s="56" t="s">
        <v>264</v>
      </c>
    </row>
    <row r="18" spans="1:3">
      <c r="A18" s="53" t="s">
        <v>424</v>
      </c>
      <c r="B18" s="54" t="s">
        <v>265</v>
      </c>
      <c r="C18" s="56" t="s">
        <v>266</v>
      </c>
    </row>
    <row r="19" spans="1:3">
      <c r="A19" s="53" t="s">
        <v>424</v>
      </c>
      <c r="B19" s="54" t="s">
        <v>267</v>
      </c>
      <c r="C19" s="56" t="s">
        <v>115</v>
      </c>
    </row>
    <row r="20" spans="1:3" ht="51.75">
      <c r="A20" s="53" t="s">
        <v>424</v>
      </c>
      <c r="B20" s="54" t="s">
        <v>268</v>
      </c>
      <c r="C20" s="56" t="s">
        <v>269</v>
      </c>
    </row>
    <row r="21" spans="1:3" ht="26.25">
      <c r="A21" s="53" t="s">
        <v>424</v>
      </c>
      <c r="B21" s="54" t="s">
        <v>270</v>
      </c>
      <c r="C21" s="56" t="s">
        <v>271</v>
      </c>
    </row>
    <row r="22" spans="1:3">
      <c r="A22" s="53" t="s">
        <v>424</v>
      </c>
      <c r="B22" s="54" t="s">
        <v>272</v>
      </c>
      <c r="C22" s="56" t="s">
        <v>273</v>
      </c>
    </row>
    <row r="23" spans="1:3" ht="26.25">
      <c r="A23" s="53" t="s">
        <v>424</v>
      </c>
      <c r="B23" s="54" t="s">
        <v>274</v>
      </c>
      <c r="C23" s="56" t="s">
        <v>275</v>
      </c>
    </row>
  </sheetData>
  <mergeCells count="2">
    <mergeCell ref="A7:C7"/>
    <mergeCell ref="B13:C1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dimension ref="A1:I44"/>
  <sheetViews>
    <sheetView view="pageBreakPreview" topLeftCell="A2" zoomScaleSheetLayoutView="100" workbookViewId="0">
      <selection activeCell="M15" sqref="M15"/>
    </sheetView>
  </sheetViews>
  <sheetFormatPr defaultRowHeight="15"/>
  <cols>
    <col min="1" max="1" width="47.28515625" style="46" customWidth="1"/>
    <col min="2" max="2" width="5.85546875" style="147" customWidth="1"/>
    <col min="3" max="3" width="4" style="147" customWidth="1"/>
    <col min="4" max="4" width="3.42578125" style="147" customWidth="1"/>
    <col min="5" max="5" width="11.42578125" style="147" customWidth="1"/>
    <col min="6" max="6" width="3.85546875" style="147" customWidth="1"/>
    <col min="7" max="7" width="9.5703125" style="45" customWidth="1"/>
    <col min="8" max="9" width="9.5703125" style="45" hidden="1" customWidth="1"/>
    <col min="10" max="16384" width="9.140625" style="35"/>
  </cols>
  <sheetData>
    <row r="1" spans="1:9" s="112" customFormat="1" ht="13.5" hidden="1" customHeight="1">
      <c r="A1" s="144"/>
      <c r="B1" s="145"/>
      <c r="C1" s="145"/>
      <c r="D1" s="145"/>
      <c r="E1" s="145"/>
      <c r="F1" s="145"/>
      <c r="G1" s="146"/>
      <c r="H1" s="146"/>
      <c r="I1" s="146"/>
    </row>
    <row r="2" spans="1:9">
      <c r="E2" s="113"/>
      <c r="F2" s="113"/>
      <c r="G2" s="6" t="s">
        <v>18</v>
      </c>
    </row>
    <row r="3" spans="1:9">
      <c r="A3" s="114"/>
      <c r="B3" s="114"/>
      <c r="C3" s="114"/>
      <c r="D3" s="114"/>
      <c r="E3" s="114"/>
      <c r="F3" s="114"/>
      <c r="G3" s="101" t="s">
        <v>89</v>
      </c>
    </row>
    <row r="4" spans="1:9">
      <c r="A4" s="115"/>
      <c r="B4" s="115"/>
      <c r="C4" s="115"/>
      <c r="D4" s="115"/>
      <c r="E4" s="115"/>
      <c r="F4" s="115"/>
      <c r="G4" s="101" t="str">
        <f>"муниципального образования """&amp;RIGHT(G11,LEN(G11)-FIND("*",G11,1))&amp;""""</f>
        <v>муниципального образования "Юскинское"</v>
      </c>
    </row>
    <row r="5" spans="1:9">
      <c r="C5" s="148"/>
      <c r="D5" s="148"/>
      <c r="E5" s="148"/>
      <c r="F5" s="148"/>
      <c r="G5" s="101" t="str">
        <f>MID(G11,FIND("Узел",G11,1)+5,FIND("*",G11,1)-FIND("Узел",G11,1)-5)&amp; " Удмуртской Республики"</f>
        <v>Кезского района Удмуртской Республики</v>
      </c>
    </row>
    <row r="6" spans="1:9">
      <c r="G6" s="109" t="str">
        <f>"от 22 декабря "&amp;VALUE(MID(G10,FIND("Проект",G10,1)+7,4))-1&amp;" года  № 16"</f>
        <v>от 22 декабря 2016 года  № 16</v>
      </c>
    </row>
    <row r="7" spans="1:9" ht="51" customHeight="1">
      <c r="A7" s="171"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"Юскинское"  Кезского района на 2017 год</v>
      </c>
      <c r="B7" s="171"/>
      <c r="C7" s="171"/>
      <c r="D7" s="171"/>
      <c r="E7" s="171"/>
      <c r="F7" s="171"/>
      <c r="G7" s="171"/>
      <c r="H7" s="116"/>
      <c r="I7" s="116"/>
    </row>
    <row r="8" spans="1:9">
      <c r="E8" s="149"/>
      <c r="F8" s="149"/>
      <c r="G8" s="150" t="s">
        <v>358</v>
      </c>
    </row>
    <row r="9" spans="1:9" ht="57.75" customHeight="1">
      <c r="A9" s="151" t="s">
        <v>90</v>
      </c>
      <c r="B9" s="151" t="s">
        <v>359</v>
      </c>
      <c r="C9" s="152" t="s">
        <v>360</v>
      </c>
      <c r="D9" s="152" t="s">
        <v>361</v>
      </c>
      <c r="E9" s="151" t="s">
        <v>97</v>
      </c>
      <c r="F9" s="153" t="s">
        <v>98</v>
      </c>
      <c r="G9" s="93" t="str">
        <f>"Сумма на "&amp;MID(G11,FIND("Проект",G11,1)+7,4)&amp;" год"</f>
        <v>Сумма на 2017 год</v>
      </c>
      <c r="H9" s="93" t="str">
        <f>MID(H11,FIND("Проект",H11,1)+7,4)&amp;" ББ="&amp;LEFT(RIGHT(H10,12),2)</f>
        <v>2017 ББ=20</v>
      </c>
      <c r="I9" s="93" t="str">
        <f>MID(I11,FIND("Проект",I11,1)+7,4)&amp;" ББ="&amp;LEFT(RIGHT(I10,12),2)</f>
        <v>2017 ББ=22</v>
      </c>
    </row>
    <row r="10" spans="1:9" s="97" customFormat="1" ht="36.75" hidden="1" customHeight="1">
      <c r="A10" s="94" t="s">
        <v>91</v>
      </c>
      <c r="B10" s="117" t="s">
        <v>362</v>
      </c>
      <c r="C10" s="117" t="s">
        <v>363</v>
      </c>
      <c r="D10" s="117" t="s">
        <v>364</v>
      </c>
      <c r="E10" s="117" t="s">
        <v>365</v>
      </c>
      <c r="F10" s="117" t="s">
        <v>99</v>
      </c>
      <c r="G10" s="118" t="s">
        <v>5</v>
      </c>
      <c r="H10" s="118" t="s">
        <v>6</v>
      </c>
      <c r="I10" s="118" t="s">
        <v>7</v>
      </c>
    </row>
    <row r="11" spans="1:9" s="100" customFormat="1" ht="57.75" hidden="1" customHeight="1">
      <c r="A11" s="98" t="s">
        <v>90</v>
      </c>
      <c r="B11" s="119" t="s">
        <v>366</v>
      </c>
      <c r="C11" s="119" t="s">
        <v>360</v>
      </c>
      <c r="D11" s="119" t="s">
        <v>361</v>
      </c>
      <c r="E11" s="119" t="s">
        <v>367</v>
      </c>
      <c r="F11" s="119" t="s">
        <v>100</v>
      </c>
      <c r="G11" s="2" t="s">
        <v>8</v>
      </c>
      <c r="H11" s="3" t="s">
        <v>8</v>
      </c>
      <c r="I11" s="3" t="s">
        <v>8</v>
      </c>
    </row>
    <row r="12" spans="1:9" s="100" customFormat="1" ht="14.25" hidden="1">
      <c r="A12" s="154" t="s">
        <v>368</v>
      </c>
      <c r="B12" s="155" t="s">
        <v>92</v>
      </c>
      <c r="C12" s="155" t="s">
        <v>92</v>
      </c>
      <c r="D12" s="155" t="s">
        <v>92</v>
      </c>
      <c r="E12" s="155" t="s">
        <v>92</v>
      </c>
      <c r="F12" s="155" t="s">
        <v>92</v>
      </c>
      <c r="G12" s="156">
        <v>1665.5</v>
      </c>
      <c r="H12" s="156">
        <v>1665.5</v>
      </c>
      <c r="I12" s="156"/>
    </row>
    <row r="13" spans="1:9" s="100" customFormat="1" ht="24">
      <c r="A13" s="154" t="s">
        <v>9</v>
      </c>
      <c r="B13" s="169" t="s">
        <v>424</v>
      </c>
      <c r="C13" s="155" t="s">
        <v>92</v>
      </c>
      <c r="D13" s="155" t="s">
        <v>92</v>
      </c>
      <c r="E13" s="155" t="s">
        <v>92</v>
      </c>
      <c r="F13" s="155" t="s">
        <v>92</v>
      </c>
      <c r="G13" s="156">
        <v>1658</v>
      </c>
      <c r="H13" s="156">
        <v>1665.5</v>
      </c>
      <c r="I13" s="156"/>
    </row>
    <row r="14" spans="1:9" s="100" customFormat="1" ht="14.25">
      <c r="A14" s="154" t="s">
        <v>369</v>
      </c>
      <c r="B14" s="169" t="s">
        <v>424</v>
      </c>
      <c r="C14" s="155" t="s">
        <v>68</v>
      </c>
      <c r="D14" s="155"/>
      <c r="E14" s="155" t="s">
        <v>92</v>
      </c>
      <c r="F14" s="155" t="s">
        <v>92</v>
      </c>
      <c r="G14" s="156">
        <v>1172.9000000000001</v>
      </c>
      <c r="H14" s="156">
        <v>1172.9000000000001</v>
      </c>
      <c r="I14" s="156"/>
    </row>
    <row r="15" spans="1:9" s="100" customFormat="1" ht="36">
      <c r="A15" s="154" t="s">
        <v>370</v>
      </c>
      <c r="B15" s="169" t="s">
        <v>424</v>
      </c>
      <c r="C15" s="155" t="s">
        <v>68</v>
      </c>
      <c r="D15" s="155" t="s">
        <v>371</v>
      </c>
      <c r="E15" s="155" t="s">
        <v>92</v>
      </c>
      <c r="F15" s="155" t="s">
        <v>92</v>
      </c>
      <c r="G15" s="156">
        <v>478</v>
      </c>
      <c r="H15" s="156">
        <v>478</v>
      </c>
      <c r="I15" s="156"/>
    </row>
    <row r="16" spans="1:9" s="100" customFormat="1" ht="14.25">
      <c r="A16" s="154" t="s">
        <v>304</v>
      </c>
      <c r="B16" s="169" t="s">
        <v>424</v>
      </c>
      <c r="C16" s="155" t="s">
        <v>68</v>
      </c>
      <c r="D16" s="155" t="s">
        <v>371</v>
      </c>
      <c r="E16" s="155" t="s">
        <v>347</v>
      </c>
      <c r="F16" s="155" t="s">
        <v>92</v>
      </c>
      <c r="G16" s="156">
        <v>478</v>
      </c>
      <c r="H16" s="156">
        <v>478</v>
      </c>
      <c r="I16" s="156"/>
    </row>
    <row r="17" spans="1:9" s="100" customFormat="1" ht="14.25">
      <c r="A17" s="154" t="s">
        <v>352</v>
      </c>
      <c r="B17" s="169" t="s">
        <v>424</v>
      </c>
      <c r="C17" s="155" t="s">
        <v>68</v>
      </c>
      <c r="D17" s="155" t="s">
        <v>371</v>
      </c>
      <c r="E17" s="155" t="s">
        <v>353</v>
      </c>
      <c r="F17" s="155" t="s">
        <v>92</v>
      </c>
      <c r="G17" s="156">
        <v>478</v>
      </c>
      <c r="H17" s="156">
        <v>478</v>
      </c>
      <c r="I17" s="156"/>
    </row>
    <row r="18" spans="1:9" s="112" customFormat="1" ht="24.75">
      <c r="A18" s="144" t="s">
        <v>349</v>
      </c>
      <c r="B18" s="169" t="s">
        <v>424</v>
      </c>
      <c r="C18" s="145" t="s">
        <v>68</v>
      </c>
      <c r="D18" s="145" t="s">
        <v>371</v>
      </c>
      <c r="E18" s="145" t="s">
        <v>353</v>
      </c>
      <c r="F18" s="145" t="s">
        <v>101</v>
      </c>
      <c r="G18" s="146">
        <v>367.1</v>
      </c>
      <c r="H18" s="146">
        <v>367.1</v>
      </c>
      <c r="I18" s="146"/>
    </row>
    <row r="19" spans="1:9" s="112" customFormat="1" ht="36.75">
      <c r="A19" s="144" t="s">
        <v>350</v>
      </c>
      <c r="B19" s="169" t="s">
        <v>424</v>
      </c>
      <c r="C19" s="145" t="s">
        <v>68</v>
      </c>
      <c r="D19" s="145" t="s">
        <v>371</v>
      </c>
      <c r="E19" s="145" t="s">
        <v>353</v>
      </c>
      <c r="F19" s="145" t="s">
        <v>351</v>
      </c>
      <c r="G19" s="146">
        <v>110.9</v>
      </c>
      <c r="H19" s="146">
        <v>110.9</v>
      </c>
      <c r="I19" s="146"/>
    </row>
    <row r="20" spans="1:9" s="100" customFormat="1" ht="48">
      <c r="A20" s="154" t="s">
        <v>372</v>
      </c>
      <c r="B20" s="169" t="s">
        <v>424</v>
      </c>
      <c r="C20" s="155" t="s">
        <v>68</v>
      </c>
      <c r="D20" s="155" t="s">
        <v>373</v>
      </c>
      <c r="E20" s="155" t="s">
        <v>92</v>
      </c>
      <c r="F20" s="155" t="s">
        <v>92</v>
      </c>
      <c r="G20" s="156">
        <v>694.9</v>
      </c>
      <c r="H20" s="156">
        <v>694.9</v>
      </c>
      <c r="I20" s="156"/>
    </row>
    <row r="21" spans="1:9" s="100" customFormat="1" ht="14.25">
      <c r="A21" s="154" t="s">
        <v>304</v>
      </c>
      <c r="B21" s="169" t="s">
        <v>424</v>
      </c>
      <c r="C21" s="155" t="s">
        <v>68</v>
      </c>
      <c r="D21" s="155" t="s">
        <v>373</v>
      </c>
      <c r="E21" s="155" t="s">
        <v>347</v>
      </c>
      <c r="F21" s="155" t="s">
        <v>92</v>
      </c>
      <c r="G21" s="156">
        <v>694.9</v>
      </c>
      <c r="H21" s="156">
        <v>694.9</v>
      </c>
      <c r="I21" s="156"/>
    </row>
    <row r="22" spans="1:9" s="100" customFormat="1" ht="14.25">
      <c r="A22" s="154" t="s">
        <v>305</v>
      </c>
      <c r="B22" s="169" t="s">
        <v>424</v>
      </c>
      <c r="C22" s="155" t="s">
        <v>68</v>
      </c>
      <c r="D22" s="155" t="s">
        <v>373</v>
      </c>
      <c r="E22" s="155" t="s">
        <v>354</v>
      </c>
      <c r="F22" s="155" t="s">
        <v>92</v>
      </c>
      <c r="G22" s="156">
        <v>694.9</v>
      </c>
      <c r="H22" s="156">
        <v>694.9</v>
      </c>
      <c r="I22" s="156"/>
    </row>
    <row r="23" spans="1:9" s="112" customFormat="1" ht="24.75">
      <c r="A23" s="144" t="s">
        <v>349</v>
      </c>
      <c r="B23" s="169" t="s">
        <v>424</v>
      </c>
      <c r="C23" s="145" t="s">
        <v>68</v>
      </c>
      <c r="D23" s="145" t="s">
        <v>373</v>
      </c>
      <c r="E23" s="145" t="s">
        <v>354</v>
      </c>
      <c r="F23" s="145" t="s">
        <v>101</v>
      </c>
      <c r="G23" s="146">
        <v>469</v>
      </c>
      <c r="H23" s="146">
        <v>469</v>
      </c>
      <c r="I23" s="146"/>
    </row>
    <row r="24" spans="1:9" s="112" customFormat="1" ht="36.75">
      <c r="A24" s="144" t="s">
        <v>350</v>
      </c>
      <c r="B24" s="169" t="s">
        <v>424</v>
      </c>
      <c r="C24" s="145" t="s">
        <v>68</v>
      </c>
      <c r="D24" s="145" t="s">
        <v>373</v>
      </c>
      <c r="E24" s="145" t="s">
        <v>354</v>
      </c>
      <c r="F24" s="145" t="s">
        <v>351</v>
      </c>
      <c r="G24" s="146">
        <v>141.6</v>
      </c>
      <c r="H24" s="146">
        <v>141.6</v>
      </c>
      <c r="I24" s="146"/>
    </row>
    <row r="25" spans="1:9" s="112" customFormat="1" ht="24.75">
      <c r="A25" s="144" t="s">
        <v>102</v>
      </c>
      <c r="B25" s="169" t="s">
        <v>424</v>
      </c>
      <c r="C25" s="145" t="s">
        <v>68</v>
      </c>
      <c r="D25" s="145" t="s">
        <v>373</v>
      </c>
      <c r="E25" s="145" t="s">
        <v>354</v>
      </c>
      <c r="F25" s="145" t="s">
        <v>103</v>
      </c>
      <c r="G25" s="146">
        <v>26</v>
      </c>
      <c r="H25" s="146">
        <v>26</v>
      </c>
      <c r="I25" s="146"/>
    </row>
    <row r="26" spans="1:9" s="112" customFormat="1" ht="24.75">
      <c r="A26" s="144" t="s">
        <v>104</v>
      </c>
      <c r="B26" s="169" t="s">
        <v>424</v>
      </c>
      <c r="C26" s="145" t="s">
        <v>68</v>
      </c>
      <c r="D26" s="145" t="s">
        <v>373</v>
      </c>
      <c r="E26" s="145" t="s">
        <v>354</v>
      </c>
      <c r="F26" s="145" t="s">
        <v>105</v>
      </c>
      <c r="G26" s="146">
        <v>54.9</v>
      </c>
      <c r="H26" s="146">
        <v>54.9</v>
      </c>
      <c r="I26" s="146"/>
    </row>
    <row r="27" spans="1:9" s="112" customFormat="1">
      <c r="A27" s="144" t="s">
        <v>306</v>
      </c>
      <c r="B27" s="169" t="s">
        <v>424</v>
      </c>
      <c r="C27" s="145" t="s">
        <v>68</v>
      </c>
      <c r="D27" s="145" t="s">
        <v>373</v>
      </c>
      <c r="E27" s="145" t="s">
        <v>354</v>
      </c>
      <c r="F27" s="145" t="s">
        <v>106</v>
      </c>
      <c r="G27" s="146">
        <v>3.4</v>
      </c>
      <c r="H27" s="146">
        <v>3.4</v>
      </c>
      <c r="I27" s="146"/>
    </row>
    <row r="28" spans="1:9" s="100" customFormat="1" ht="14.25">
      <c r="A28" s="154" t="s">
        <v>374</v>
      </c>
      <c r="B28" s="169" t="s">
        <v>424</v>
      </c>
      <c r="C28" s="155" t="s">
        <v>371</v>
      </c>
      <c r="D28" s="155"/>
      <c r="E28" s="155" t="s">
        <v>92</v>
      </c>
      <c r="F28" s="155" t="s">
        <v>92</v>
      </c>
      <c r="G28" s="156">
        <v>57.4</v>
      </c>
      <c r="H28" s="156">
        <v>64.900000000000006</v>
      </c>
      <c r="I28" s="156"/>
    </row>
    <row r="29" spans="1:9" s="100" customFormat="1" ht="14.25">
      <c r="A29" s="154" t="s">
        <v>375</v>
      </c>
      <c r="B29" s="169" t="s">
        <v>424</v>
      </c>
      <c r="C29" s="155" t="s">
        <v>371</v>
      </c>
      <c r="D29" s="155" t="s">
        <v>376</v>
      </c>
      <c r="E29" s="155" t="s">
        <v>92</v>
      </c>
      <c r="F29" s="155" t="s">
        <v>92</v>
      </c>
      <c r="G29" s="156">
        <v>57.4</v>
      </c>
      <c r="H29" s="156">
        <v>64.900000000000006</v>
      </c>
      <c r="I29" s="156"/>
    </row>
    <row r="30" spans="1:9" s="100" customFormat="1" ht="14.25">
      <c r="A30" s="154" t="s">
        <v>304</v>
      </c>
      <c r="B30" s="169" t="s">
        <v>424</v>
      </c>
      <c r="C30" s="155" t="s">
        <v>371</v>
      </c>
      <c r="D30" s="155" t="s">
        <v>376</v>
      </c>
      <c r="E30" s="155" t="s">
        <v>347</v>
      </c>
      <c r="F30" s="155" t="s">
        <v>92</v>
      </c>
      <c r="G30" s="156">
        <v>57.4</v>
      </c>
      <c r="H30" s="156">
        <v>64.900000000000006</v>
      </c>
      <c r="I30" s="156"/>
    </row>
    <row r="31" spans="1:9" s="100" customFormat="1" ht="24">
      <c r="A31" s="154" t="s">
        <v>107</v>
      </c>
      <c r="B31" s="169" t="s">
        <v>424</v>
      </c>
      <c r="C31" s="155" t="s">
        <v>371</v>
      </c>
      <c r="D31" s="155" t="s">
        <v>376</v>
      </c>
      <c r="E31" s="155" t="s">
        <v>348</v>
      </c>
      <c r="F31" s="155" t="s">
        <v>92</v>
      </c>
      <c r="G31" s="156">
        <v>57.4</v>
      </c>
      <c r="H31" s="156">
        <v>64.900000000000006</v>
      </c>
      <c r="I31" s="156"/>
    </row>
    <row r="32" spans="1:9" s="112" customFormat="1" ht="24.75">
      <c r="A32" s="144" t="s">
        <v>349</v>
      </c>
      <c r="B32" s="169" t="s">
        <v>424</v>
      </c>
      <c r="C32" s="145" t="s">
        <v>371</v>
      </c>
      <c r="D32" s="145" t="s">
        <v>376</v>
      </c>
      <c r="E32" s="145" t="s">
        <v>348</v>
      </c>
      <c r="F32" s="145" t="s">
        <v>101</v>
      </c>
      <c r="G32" s="146">
        <v>42.6</v>
      </c>
      <c r="H32" s="146">
        <v>48.4</v>
      </c>
      <c r="I32" s="146"/>
    </row>
    <row r="33" spans="1:9" s="112" customFormat="1" ht="36.75">
      <c r="A33" s="144" t="s">
        <v>350</v>
      </c>
      <c r="B33" s="169" t="s">
        <v>424</v>
      </c>
      <c r="C33" s="145" t="s">
        <v>371</v>
      </c>
      <c r="D33" s="145" t="s">
        <v>376</v>
      </c>
      <c r="E33" s="145" t="s">
        <v>348</v>
      </c>
      <c r="F33" s="145" t="s">
        <v>351</v>
      </c>
      <c r="G33" s="146">
        <v>13</v>
      </c>
      <c r="H33" s="146">
        <v>14.7</v>
      </c>
      <c r="I33" s="146"/>
    </row>
    <row r="34" spans="1:9" s="112" customFormat="1" ht="24.75">
      <c r="A34" s="144" t="s">
        <v>104</v>
      </c>
      <c r="B34" s="169" t="s">
        <v>424</v>
      </c>
      <c r="C34" s="145" t="s">
        <v>371</v>
      </c>
      <c r="D34" s="145" t="s">
        <v>376</v>
      </c>
      <c r="E34" s="145" t="s">
        <v>348</v>
      </c>
      <c r="F34" s="145" t="s">
        <v>105</v>
      </c>
      <c r="G34" s="146">
        <v>1.8</v>
      </c>
      <c r="H34" s="146">
        <v>1.8</v>
      </c>
      <c r="I34" s="146"/>
    </row>
    <row r="35" spans="1:9" s="100" customFormat="1" ht="14.25">
      <c r="A35" s="154" t="s">
        <v>377</v>
      </c>
      <c r="B35" s="169" t="s">
        <v>424</v>
      </c>
      <c r="C35" s="155" t="s">
        <v>373</v>
      </c>
      <c r="D35" s="155"/>
      <c r="E35" s="155" t="s">
        <v>92</v>
      </c>
      <c r="F35" s="155" t="s">
        <v>92</v>
      </c>
      <c r="G35" s="156">
        <v>427.7</v>
      </c>
      <c r="H35" s="156">
        <v>427.7</v>
      </c>
      <c r="I35" s="156"/>
    </row>
    <row r="36" spans="1:9" s="100" customFormat="1" ht="14.25">
      <c r="A36" s="154" t="s">
        <v>378</v>
      </c>
      <c r="B36" s="169" t="s">
        <v>424</v>
      </c>
      <c r="C36" s="155" t="s">
        <v>373</v>
      </c>
      <c r="D36" s="155" t="s">
        <v>379</v>
      </c>
      <c r="E36" s="155" t="s">
        <v>92</v>
      </c>
      <c r="F36" s="155" t="s">
        <v>92</v>
      </c>
      <c r="G36" s="156">
        <v>427.7</v>
      </c>
      <c r="H36" s="156">
        <v>427.7</v>
      </c>
      <c r="I36" s="156"/>
    </row>
    <row r="37" spans="1:9" s="100" customFormat="1" ht="14.25">
      <c r="A37" s="154" t="s">
        <v>304</v>
      </c>
      <c r="B37" s="169" t="s">
        <v>424</v>
      </c>
      <c r="C37" s="155" t="s">
        <v>373</v>
      </c>
      <c r="D37" s="155" t="s">
        <v>379</v>
      </c>
      <c r="E37" s="155" t="s">
        <v>347</v>
      </c>
      <c r="F37" s="155" t="s">
        <v>92</v>
      </c>
      <c r="G37" s="156">
        <v>427.7</v>
      </c>
      <c r="H37" s="156">
        <v>427.7</v>
      </c>
      <c r="I37" s="156"/>
    </row>
    <row r="38" spans="1:9" s="100" customFormat="1" ht="36">
      <c r="A38" s="154" t="s">
        <v>307</v>
      </c>
      <c r="B38" s="169" t="s">
        <v>424</v>
      </c>
      <c r="C38" s="155" t="s">
        <v>373</v>
      </c>
      <c r="D38" s="155" t="s">
        <v>379</v>
      </c>
      <c r="E38" s="155" t="s">
        <v>355</v>
      </c>
      <c r="F38" s="155" t="s">
        <v>92</v>
      </c>
      <c r="G38" s="156">
        <v>388.7</v>
      </c>
      <c r="H38" s="156">
        <v>388.7</v>
      </c>
      <c r="I38" s="156"/>
    </row>
    <row r="39" spans="1:9" s="112" customFormat="1" ht="24.75">
      <c r="A39" s="144" t="s">
        <v>104</v>
      </c>
      <c r="B39" s="169" t="s">
        <v>424</v>
      </c>
      <c r="C39" s="145" t="s">
        <v>373</v>
      </c>
      <c r="D39" s="145" t="s">
        <v>379</v>
      </c>
      <c r="E39" s="145" t="s">
        <v>355</v>
      </c>
      <c r="F39" s="145" t="s">
        <v>105</v>
      </c>
      <c r="G39" s="146">
        <v>388.7</v>
      </c>
      <c r="H39" s="146">
        <v>388.7</v>
      </c>
      <c r="I39" s="146"/>
    </row>
    <row r="40" spans="1:9" s="100" customFormat="1" ht="14.25">
      <c r="A40" s="154" t="s">
        <v>356</v>
      </c>
      <c r="B40" s="169" t="s">
        <v>424</v>
      </c>
      <c r="C40" s="155" t="s">
        <v>373</v>
      </c>
      <c r="D40" s="155" t="s">
        <v>379</v>
      </c>
      <c r="E40" s="155" t="s">
        <v>357</v>
      </c>
      <c r="F40" s="155" t="s">
        <v>92</v>
      </c>
      <c r="G40" s="156">
        <v>39</v>
      </c>
      <c r="H40" s="156">
        <v>39</v>
      </c>
      <c r="I40" s="156"/>
    </row>
    <row r="41" spans="1:9" s="112" customFormat="1" ht="24.75">
      <c r="A41" s="144" t="s">
        <v>104</v>
      </c>
      <c r="B41" s="169" t="s">
        <v>424</v>
      </c>
      <c r="C41" s="145" t="s">
        <v>373</v>
      </c>
      <c r="D41" s="145" t="s">
        <v>379</v>
      </c>
      <c r="E41" s="145" t="s">
        <v>357</v>
      </c>
      <c r="F41" s="145" t="s">
        <v>105</v>
      </c>
      <c r="G41" s="146">
        <v>39</v>
      </c>
      <c r="H41" s="146">
        <v>39</v>
      </c>
      <c r="I41" s="146"/>
    </row>
    <row r="42" spans="1:9">
      <c r="A42" s="217" t="s">
        <v>93</v>
      </c>
      <c r="B42" s="218"/>
      <c r="C42" s="218"/>
      <c r="D42" s="218"/>
      <c r="E42" s="218"/>
      <c r="F42" s="219"/>
      <c r="G42" s="157">
        <v>1658</v>
      </c>
      <c r="H42" s="158"/>
      <c r="I42" s="158"/>
    </row>
    <row r="43" spans="1:9" ht="17.25" customHeight="1">
      <c r="A43" s="220" t="s">
        <v>94</v>
      </c>
      <c r="B43" s="221"/>
      <c r="C43" s="221"/>
      <c r="D43" s="221"/>
      <c r="E43" s="221"/>
      <c r="F43" s="222"/>
      <c r="G43" s="157">
        <f>I12</f>
        <v>0</v>
      </c>
      <c r="H43" s="158"/>
      <c r="I43" s="158"/>
    </row>
    <row r="44" spans="1:9">
      <c r="A44" s="217" t="s">
        <v>95</v>
      </c>
      <c r="B44" s="218"/>
      <c r="C44" s="218"/>
      <c r="D44" s="218"/>
      <c r="E44" s="218"/>
      <c r="F44" s="219"/>
      <c r="G44" s="157">
        <v>1658</v>
      </c>
      <c r="H44" s="158"/>
      <c r="I44" s="158"/>
    </row>
  </sheetData>
  <mergeCells count="4">
    <mergeCell ref="A7:G7"/>
    <mergeCell ref="A42:F42"/>
    <mergeCell ref="A43:F43"/>
    <mergeCell ref="A44:F44"/>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dimension ref="A1:L45"/>
  <sheetViews>
    <sheetView view="pageBreakPreview" topLeftCell="A2" zoomScaleSheetLayoutView="100" workbookViewId="0">
      <selection activeCell="N21" sqref="N21"/>
    </sheetView>
  </sheetViews>
  <sheetFormatPr defaultRowHeight="15"/>
  <cols>
    <col min="1" max="1" width="47.28515625" style="74" customWidth="1"/>
    <col min="2" max="2" width="5.85546875" style="120" customWidth="1"/>
    <col min="3" max="3" width="4" style="120" customWidth="1"/>
    <col min="4" max="4" width="3.42578125" style="120" customWidth="1"/>
    <col min="5" max="5" width="12.7109375" style="120" customWidth="1"/>
    <col min="6" max="6" width="3.85546875" style="120" customWidth="1"/>
    <col min="7" max="7" width="10.28515625" style="73" customWidth="1"/>
    <col min="8" max="9" width="10.28515625" style="73" hidden="1" customWidth="1"/>
    <col min="10" max="10" width="10.28515625" style="73" customWidth="1"/>
    <col min="11" max="12" width="8" style="73" hidden="1" customWidth="1"/>
  </cols>
  <sheetData>
    <row r="1" spans="1:12" s="112" customFormat="1" ht="13.5" hidden="1" customHeight="1">
      <c r="A1" s="144"/>
      <c r="B1" s="145"/>
      <c r="C1" s="145"/>
      <c r="D1" s="145"/>
      <c r="E1" s="145"/>
      <c r="F1" s="145"/>
      <c r="G1" s="146"/>
      <c r="H1" s="146"/>
      <c r="I1" s="146"/>
      <c r="J1" s="146"/>
      <c r="K1" s="146"/>
      <c r="L1" s="146"/>
    </row>
    <row r="2" spans="1:12">
      <c r="A2" s="46"/>
      <c r="B2" s="147"/>
      <c r="C2" s="147"/>
      <c r="D2" s="147"/>
      <c r="E2" s="113"/>
      <c r="F2" s="113"/>
      <c r="G2" s="45"/>
      <c r="H2" s="45"/>
      <c r="I2" s="45"/>
      <c r="J2" s="6" t="s">
        <v>19</v>
      </c>
    </row>
    <row r="3" spans="1:12">
      <c r="A3" s="114"/>
      <c r="B3" s="114"/>
      <c r="C3" s="114"/>
      <c r="D3" s="114"/>
      <c r="E3" s="114"/>
      <c r="F3" s="114"/>
      <c r="G3" s="45"/>
      <c r="H3" s="45"/>
      <c r="I3" s="45"/>
      <c r="J3" s="101" t="s">
        <v>89</v>
      </c>
    </row>
    <row r="4" spans="1:12">
      <c r="A4" s="115"/>
      <c r="B4" s="115"/>
      <c r="C4" s="115"/>
      <c r="D4" s="115"/>
      <c r="E4" s="115"/>
      <c r="F4" s="115"/>
      <c r="G4" s="45"/>
      <c r="H4" s="45"/>
      <c r="I4" s="45"/>
      <c r="J4" s="101" t="str">
        <f>"муниципального образования """&amp;RIGHT(G12,LEN(G12)-FIND("*",G12,1))&amp;""""</f>
        <v>муниципального образования "Юскинское"</v>
      </c>
    </row>
    <row r="5" spans="1:12">
      <c r="A5" s="46"/>
      <c r="B5" s="147"/>
      <c r="C5" s="148"/>
      <c r="D5" s="148"/>
      <c r="E5" s="148"/>
      <c r="F5" s="148"/>
      <c r="G5" s="45"/>
      <c r="H5" s="45"/>
      <c r="I5" s="45"/>
      <c r="J5" s="101" t="str">
        <f>MID(G12,FIND("Узел",G12,1)+5,FIND("*",G12,1)-FIND("Узел",G12,1)-5)&amp; " Удмуртской Республики"</f>
        <v>Кезского района Удмуртской Республики</v>
      </c>
    </row>
    <row r="6" spans="1:12">
      <c r="A6" s="46"/>
      <c r="B6" s="147"/>
      <c r="C6" s="147"/>
      <c r="D6" s="147"/>
      <c r="E6" s="147"/>
      <c r="F6" s="147"/>
      <c r="G6" s="45"/>
      <c r="H6" s="45"/>
      <c r="I6" s="45"/>
      <c r="J6" s="109" t="str">
        <f>"от22 декабря "&amp;MID(G12,FIND("Прогноз",G12,1)+8,4)-2&amp;" года  № 16"</f>
        <v>от22 декабря 2016 года  № 16</v>
      </c>
    </row>
    <row r="7" spans="1:12" ht="51" customHeight="1">
      <c r="A7" s="171"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"Юскинское"  Кезского района на плановый период 2018 и 2019 годов</v>
      </c>
      <c r="B7" s="171"/>
      <c r="C7" s="171"/>
      <c r="D7" s="171"/>
      <c r="E7" s="171"/>
      <c r="F7" s="171"/>
      <c r="G7" s="171"/>
      <c r="H7" s="171"/>
      <c r="I7" s="171"/>
      <c r="J7" s="171"/>
    </row>
    <row r="8" spans="1:12">
      <c r="A8" s="46"/>
      <c r="B8" s="147"/>
      <c r="C8" s="147"/>
      <c r="D8" s="147"/>
      <c r="E8" s="149"/>
      <c r="F8" s="149"/>
      <c r="G8" s="45"/>
      <c r="H8" s="45"/>
      <c r="I8" s="45"/>
      <c r="J8" s="150" t="s">
        <v>358</v>
      </c>
    </row>
    <row r="9" spans="1:12">
      <c r="A9" s="223" t="s">
        <v>90</v>
      </c>
      <c r="B9" s="223" t="s">
        <v>359</v>
      </c>
      <c r="C9" s="224" t="s">
        <v>360</v>
      </c>
      <c r="D9" s="224" t="s">
        <v>361</v>
      </c>
      <c r="E9" s="223" t="s">
        <v>97</v>
      </c>
      <c r="F9" s="225" t="s">
        <v>98</v>
      </c>
      <c r="G9" s="226" t="s">
        <v>96</v>
      </c>
      <c r="H9" s="226"/>
      <c r="I9" s="226"/>
      <c r="J9" s="226"/>
    </row>
    <row r="10" spans="1:12" ht="46.5" customHeight="1">
      <c r="A10" s="223"/>
      <c r="B10" s="223"/>
      <c r="C10" s="224"/>
      <c r="D10" s="224"/>
      <c r="E10" s="223"/>
      <c r="F10" s="225"/>
      <c r="G10" s="93" t="str">
        <f>MID(G12,FIND("Прогноз",G12,1)+8,4)&amp;" год"</f>
        <v>2018 год</v>
      </c>
      <c r="H10" s="93" t="str">
        <f>MID(H12,FIND("Прогноз",H12,1)+8,4)&amp;" ББ="&amp;LEFT(RIGHT(H11,12),2)</f>
        <v>2018 ББ=20</v>
      </c>
      <c r="I10" s="93" t="str">
        <f>MID(I12,FIND("Прогноз",I12,1)+8,4)&amp;" ББ="&amp;LEFT(RIGHT(I11,12),2)</f>
        <v>2018 ББ=22</v>
      </c>
      <c r="J10" s="93" t="str">
        <f>MID(J12,FIND("Прогноз",J12,1)+8,4)&amp;" год"</f>
        <v>2019 год</v>
      </c>
      <c r="K10" s="159" t="str">
        <f>MID(K12,FIND("Прогноз",K12,1)+8,4)&amp;" ББ="&amp;LEFT(RIGHT(K11,12),2)</f>
        <v>2019 ББ=20</v>
      </c>
      <c r="L10" s="93" t="str">
        <f>MID(L12,FIND("Прогноз",L12,1)+8,4)&amp;" ББ="&amp;LEFT(RIGHT(L11,12),2)</f>
        <v>2019 ББ=22</v>
      </c>
    </row>
    <row r="11" spans="1:12" s="97" customFormat="1" ht="61.5" hidden="1" customHeight="1">
      <c r="A11" s="94" t="s">
        <v>91</v>
      </c>
      <c r="B11" s="117" t="s">
        <v>362</v>
      </c>
      <c r="C11" s="117" t="s">
        <v>363</v>
      </c>
      <c r="D11" s="117" t="s">
        <v>364</v>
      </c>
      <c r="E11" s="117" t="s">
        <v>308</v>
      </c>
      <c r="F11" s="117" t="s">
        <v>99</v>
      </c>
      <c r="G11" s="118" t="s">
        <v>10</v>
      </c>
      <c r="H11" s="118" t="s">
        <v>11</v>
      </c>
      <c r="I11" s="118" t="s">
        <v>12</v>
      </c>
      <c r="J11" s="118" t="s">
        <v>13</v>
      </c>
      <c r="K11" s="118" t="s">
        <v>14</v>
      </c>
      <c r="L11" s="118" t="s">
        <v>15</v>
      </c>
    </row>
    <row r="12" spans="1:12" s="100" customFormat="1" ht="40.5" hidden="1" customHeight="1">
      <c r="A12" s="98" t="s">
        <v>90</v>
      </c>
      <c r="B12" s="119" t="s">
        <v>366</v>
      </c>
      <c r="C12" s="119" t="s">
        <v>360</v>
      </c>
      <c r="D12" s="119" t="s">
        <v>361</v>
      </c>
      <c r="E12" s="119" t="s">
        <v>97</v>
      </c>
      <c r="F12" s="119" t="s">
        <v>100</v>
      </c>
      <c r="G12" s="3" t="s">
        <v>16</v>
      </c>
      <c r="H12" s="3" t="s">
        <v>16</v>
      </c>
      <c r="I12" s="3" t="s">
        <v>16</v>
      </c>
      <c r="J12" s="3" t="s">
        <v>17</v>
      </c>
      <c r="K12" s="3" t="s">
        <v>17</v>
      </c>
      <c r="L12" s="3" t="s">
        <v>17</v>
      </c>
    </row>
    <row r="13" spans="1:12" s="100" customFormat="1" ht="14.25" hidden="1">
      <c r="A13" s="154" t="s">
        <v>368</v>
      </c>
      <c r="B13" s="155" t="s">
        <v>92</v>
      </c>
      <c r="C13" s="155" t="s">
        <v>92</v>
      </c>
      <c r="D13" s="155" t="s">
        <v>92</v>
      </c>
      <c r="E13" s="155" t="s">
        <v>92</v>
      </c>
      <c r="F13" s="155" t="s">
        <v>92</v>
      </c>
      <c r="G13" s="156">
        <v>1666.7</v>
      </c>
      <c r="H13" s="156">
        <v>1666.7</v>
      </c>
      <c r="I13" s="156"/>
      <c r="J13" s="156">
        <v>1668</v>
      </c>
      <c r="K13" s="156">
        <v>1668</v>
      </c>
      <c r="L13" s="156"/>
    </row>
    <row r="14" spans="1:12" s="100" customFormat="1" ht="24">
      <c r="A14" s="154" t="s">
        <v>9</v>
      </c>
      <c r="B14" s="169" t="s">
        <v>424</v>
      </c>
      <c r="C14" s="155" t="s">
        <v>92</v>
      </c>
      <c r="D14" s="155" t="s">
        <v>92</v>
      </c>
      <c r="E14" s="155" t="s">
        <v>92</v>
      </c>
      <c r="F14" s="155" t="s">
        <v>92</v>
      </c>
      <c r="G14" s="156">
        <v>1659.2</v>
      </c>
      <c r="H14" s="156">
        <v>1666.7</v>
      </c>
      <c r="I14" s="156"/>
      <c r="J14" s="156">
        <v>1660.5</v>
      </c>
      <c r="K14" s="156">
        <v>1668</v>
      </c>
      <c r="L14" s="156"/>
    </row>
    <row r="15" spans="1:12" s="100" customFormat="1" ht="14.25">
      <c r="A15" s="154" t="s">
        <v>369</v>
      </c>
      <c r="B15" s="169" t="s">
        <v>424</v>
      </c>
      <c r="C15" s="155" t="s">
        <v>68</v>
      </c>
      <c r="D15" s="155"/>
      <c r="E15" s="155" t="s">
        <v>92</v>
      </c>
      <c r="F15" s="155" t="s">
        <v>92</v>
      </c>
      <c r="G15" s="156">
        <v>1174.0999999999999</v>
      </c>
      <c r="H15" s="156">
        <v>1174.0999999999999</v>
      </c>
      <c r="I15" s="156"/>
      <c r="J15" s="156">
        <v>1175.4000000000001</v>
      </c>
      <c r="K15" s="156">
        <v>1175.4000000000001</v>
      </c>
      <c r="L15" s="156"/>
    </row>
    <row r="16" spans="1:12" s="100" customFormat="1" ht="36">
      <c r="A16" s="154" t="s">
        <v>370</v>
      </c>
      <c r="B16" s="169" t="s">
        <v>424</v>
      </c>
      <c r="C16" s="155" t="s">
        <v>68</v>
      </c>
      <c r="D16" s="155" t="s">
        <v>371</v>
      </c>
      <c r="E16" s="155" t="s">
        <v>92</v>
      </c>
      <c r="F16" s="155" t="s">
        <v>92</v>
      </c>
      <c r="G16" s="156">
        <v>478</v>
      </c>
      <c r="H16" s="156">
        <v>478</v>
      </c>
      <c r="I16" s="156"/>
      <c r="J16" s="156">
        <v>478</v>
      </c>
      <c r="K16" s="156">
        <v>478</v>
      </c>
      <c r="L16" s="156"/>
    </row>
    <row r="17" spans="1:12" s="100" customFormat="1" ht="14.25">
      <c r="A17" s="154" t="s">
        <v>304</v>
      </c>
      <c r="B17" s="169" t="s">
        <v>424</v>
      </c>
      <c r="C17" s="155" t="s">
        <v>68</v>
      </c>
      <c r="D17" s="155" t="s">
        <v>371</v>
      </c>
      <c r="E17" s="155" t="s">
        <v>347</v>
      </c>
      <c r="F17" s="155" t="s">
        <v>92</v>
      </c>
      <c r="G17" s="156">
        <v>478</v>
      </c>
      <c r="H17" s="156">
        <v>478</v>
      </c>
      <c r="I17" s="156"/>
      <c r="J17" s="156">
        <v>478</v>
      </c>
      <c r="K17" s="156">
        <v>478</v>
      </c>
      <c r="L17" s="156"/>
    </row>
    <row r="18" spans="1:12" s="100" customFormat="1" ht="14.25">
      <c r="A18" s="154" t="s">
        <v>352</v>
      </c>
      <c r="B18" s="169" t="s">
        <v>424</v>
      </c>
      <c r="C18" s="155" t="s">
        <v>68</v>
      </c>
      <c r="D18" s="155" t="s">
        <v>371</v>
      </c>
      <c r="E18" s="155" t="s">
        <v>353</v>
      </c>
      <c r="F18" s="155" t="s">
        <v>92</v>
      </c>
      <c r="G18" s="156">
        <v>478</v>
      </c>
      <c r="H18" s="156">
        <v>478</v>
      </c>
      <c r="I18" s="156"/>
      <c r="J18" s="156">
        <v>478</v>
      </c>
      <c r="K18" s="156">
        <v>478</v>
      </c>
      <c r="L18" s="156"/>
    </row>
    <row r="19" spans="1:12" s="112" customFormat="1" ht="24.75">
      <c r="A19" s="144" t="s">
        <v>349</v>
      </c>
      <c r="B19" s="169" t="s">
        <v>424</v>
      </c>
      <c r="C19" s="145" t="s">
        <v>68</v>
      </c>
      <c r="D19" s="145" t="s">
        <v>371</v>
      </c>
      <c r="E19" s="145" t="s">
        <v>353</v>
      </c>
      <c r="F19" s="145" t="s">
        <v>101</v>
      </c>
      <c r="G19" s="146">
        <v>367.1</v>
      </c>
      <c r="H19" s="146">
        <v>367.1</v>
      </c>
      <c r="I19" s="146"/>
      <c r="J19" s="146">
        <v>367.1</v>
      </c>
      <c r="K19" s="146">
        <v>367.1</v>
      </c>
      <c r="L19" s="146"/>
    </row>
    <row r="20" spans="1:12" s="112" customFormat="1" ht="36.75">
      <c r="A20" s="144" t="s">
        <v>350</v>
      </c>
      <c r="B20" s="169" t="s">
        <v>424</v>
      </c>
      <c r="C20" s="145" t="s">
        <v>68</v>
      </c>
      <c r="D20" s="145" t="s">
        <v>371</v>
      </c>
      <c r="E20" s="145" t="s">
        <v>353</v>
      </c>
      <c r="F20" s="145" t="s">
        <v>351</v>
      </c>
      <c r="G20" s="146">
        <v>110.9</v>
      </c>
      <c r="H20" s="146">
        <v>110.9</v>
      </c>
      <c r="I20" s="146"/>
      <c r="J20" s="146">
        <v>110.9</v>
      </c>
      <c r="K20" s="146">
        <v>110.9</v>
      </c>
      <c r="L20" s="146"/>
    </row>
    <row r="21" spans="1:12" s="100" customFormat="1" ht="48">
      <c r="A21" s="154" t="s">
        <v>372</v>
      </c>
      <c r="B21" s="169" t="s">
        <v>424</v>
      </c>
      <c r="C21" s="155" t="s">
        <v>68</v>
      </c>
      <c r="D21" s="155" t="s">
        <v>373</v>
      </c>
      <c r="E21" s="155" t="s">
        <v>92</v>
      </c>
      <c r="F21" s="155" t="s">
        <v>92</v>
      </c>
      <c r="G21" s="156">
        <v>696.1</v>
      </c>
      <c r="H21" s="156">
        <v>696.1</v>
      </c>
      <c r="I21" s="156"/>
      <c r="J21" s="156">
        <v>697.4</v>
      </c>
      <c r="K21" s="156">
        <v>697.4</v>
      </c>
      <c r="L21" s="156"/>
    </row>
    <row r="22" spans="1:12" s="100" customFormat="1" ht="14.25">
      <c r="A22" s="154" t="s">
        <v>304</v>
      </c>
      <c r="B22" s="169" t="s">
        <v>424</v>
      </c>
      <c r="C22" s="155" t="s">
        <v>68</v>
      </c>
      <c r="D22" s="155" t="s">
        <v>373</v>
      </c>
      <c r="E22" s="155" t="s">
        <v>347</v>
      </c>
      <c r="F22" s="155" t="s">
        <v>92</v>
      </c>
      <c r="G22" s="156">
        <v>696.1</v>
      </c>
      <c r="H22" s="156">
        <v>696.1</v>
      </c>
      <c r="I22" s="156"/>
      <c r="J22" s="156">
        <v>697.4</v>
      </c>
      <c r="K22" s="156">
        <v>697.4</v>
      </c>
      <c r="L22" s="156"/>
    </row>
    <row r="23" spans="1:12" s="100" customFormat="1" ht="14.25">
      <c r="A23" s="154" t="s">
        <v>305</v>
      </c>
      <c r="B23" s="169" t="s">
        <v>424</v>
      </c>
      <c r="C23" s="155" t="s">
        <v>68</v>
      </c>
      <c r="D23" s="155" t="s">
        <v>373</v>
      </c>
      <c r="E23" s="155" t="s">
        <v>354</v>
      </c>
      <c r="F23" s="155" t="s">
        <v>92</v>
      </c>
      <c r="G23" s="156">
        <v>696.1</v>
      </c>
      <c r="H23" s="156">
        <v>696.1</v>
      </c>
      <c r="I23" s="156"/>
      <c r="J23" s="156">
        <v>697.4</v>
      </c>
      <c r="K23" s="156">
        <v>697.4</v>
      </c>
      <c r="L23" s="156"/>
    </row>
    <row r="24" spans="1:12" s="112" customFormat="1" ht="24.75">
      <c r="A24" s="144" t="s">
        <v>349</v>
      </c>
      <c r="B24" s="169" t="s">
        <v>424</v>
      </c>
      <c r="C24" s="145" t="s">
        <v>68</v>
      </c>
      <c r="D24" s="145" t="s">
        <v>373</v>
      </c>
      <c r="E24" s="145" t="s">
        <v>354</v>
      </c>
      <c r="F24" s="145" t="s">
        <v>101</v>
      </c>
      <c r="G24" s="146">
        <v>469</v>
      </c>
      <c r="H24" s="146">
        <v>469</v>
      </c>
      <c r="I24" s="146"/>
      <c r="J24" s="146">
        <v>469</v>
      </c>
      <c r="K24" s="146">
        <v>469</v>
      </c>
      <c r="L24" s="146"/>
    </row>
    <row r="25" spans="1:12" s="112" customFormat="1" ht="36.75">
      <c r="A25" s="144" t="s">
        <v>350</v>
      </c>
      <c r="B25" s="169" t="s">
        <v>424</v>
      </c>
      <c r="C25" s="145" t="s">
        <v>68</v>
      </c>
      <c r="D25" s="145" t="s">
        <v>373</v>
      </c>
      <c r="E25" s="145" t="s">
        <v>354</v>
      </c>
      <c r="F25" s="145" t="s">
        <v>351</v>
      </c>
      <c r="G25" s="146">
        <v>141.6</v>
      </c>
      <c r="H25" s="146">
        <v>141.6</v>
      </c>
      <c r="I25" s="146"/>
      <c r="J25" s="146">
        <v>141.6</v>
      </c>
      <c r="K25" s="146">
        <v>141.6</v>
      </c>
      <c r="L25" s="146"/>
    </row>
    <row r="26" spans="1:12" s="112" customFormat="1" ht="24.75">
      <c r="A26" s="144" t="s">
        <v>102</v>
      </c>
      <c r="B26" s="169" t="s">
        <v>424</v>
      </c>
      <c r="C26" s="145" t="s">
        <v>68</v>
      </c>
      <c r="D26" s="145" t="s">
        <v>373</v>
      </c>
      <c r="E26" s="145" t="s">
        <v>354</v>
      </c>
      <c r="F26" s="145" t="s">
        <v>103</v>
      </c>
      <c r="G26" s="146">
        <v>26</v>
      </c>
      <c r="H26" s="146">
        <v>26</v>
      </c>
      <c r="I26" s="146"/>
      <c r="J26" s="146">
        <v>26</v>
      </c>
      <c r="K26" s="146">
        <v>26</v>
      </c>
      <c r="L26" s="146"/>
    </row>
    <row r="27" spans="1:12" s="112" customFormat="1" ht="24.75">
      <c r="A27" s="144" t="s">
        <v>104</v>
      </c>
      <c r="B27" s="169" t="s">
        <v>424</v>
      </c>
      <c r="C27" s="145" t="s">
        <v>68</v>
      </c>
      <c r="D27" s="145" t="s">
        <v>373</v>
      </c>
      <c r="E27" s="145" t="s">
        <v>354</v>
      </c>
      <c r="F27" s="145" t="s">
        <v>105</v>
      </c>
      <c r="G27" s="146">
        <v>56.1</v>
      </c>
      <c r="H27" s="146">
        <v>56.1</v>
      </c>
      <c r="I27" s="146"/>
      <c r="J27" s="146">
        <v>57.4</v>
      </c>
      <c r="K27" s="146">
        <v>57.4</v>
      </c>
      <c r="L27" s="146"/>
    </row>
    <row r="28" spans="1:12" s="112" customFormat="1">
      <c r="A28" s="144" t="s">
        <v>306</v>
      </c>
      <c r="B28" s="169" t="s">
        <v>424</v>
      </c>
      <c r="C28" s="145" t="s">
        <v>68</v>
      </c>
      <c r="D28" s="145" t="s">
        <v>373</v>
      </c>
      <c r="E28" s="145" t="s">
        <v>354</v>
      </c>
      <c r="F28" s="145" t="s">
        <v>106</v>
      </c>
      <c r="G28" s="146">
        <v>3.4</v>
      </c>
      <c r="H28" s="146">
        <v>3.4</v>
      </c>
      <c r="I28" s="146"/>
      <c r="J28" s="146">
        <v>3.4</v>
      </c>
      <c r="K28" s="146">
        <v>3.4</v>
      </c>
      <c r="L28" s="146"/>
    </row>
    <row r="29" spans="1:12" s="100" customFormat="1" ht="14.25">
      <c r="A29" s="154" t="s">
        <v>374</v>
      </c>
      <c r="B29" s="169" t="s">
        <v>424</v>
      </c>
      <c r="C29" s="155" t="s">
        <v>371</v>
      </c>
      <c r="D29" s="155"/>
      <c r="E29" s="155" t="s">
        <v>92</v>
      </c>
      <c r="F29" s="155" t="s">
        <v>92</v>
      </c>
      <c r="G29" s="156">
        <v>57.4</v>
      </c>
      <c r="H29" s="156">
        <v>64.900000000000006</v>
      </c>
      <c r="I29" s="156"/>
      <c r="J29" s="156">
        <v>57.4</v>
      </c>
      <c r="K29" s="156">
        <v>64.900000000000006</v>
      </c>
      <c r="L29" s="156"/>
    </row>
    <row r="30" spans="1:12" s="100" customFormat="1" ht="14.25">
      <c r="A30" s="154" t="s">
        <v>375</v>
      </c>
      <c r="B30" s="169" t="s">
        <v>424</v>
      </c>
      <c r="C30" s="155" t="s">
        <v>371</v>
      </c>
      <c r="D30" s="155" t="s">
        <v>376</v>
      </c>
      <c r="E30" s="155" t="s">
        <v>92</v>
      </c>
      <c r="F30" s="155" t="s">
        <v>92</v>
      </c>
      <c r="G30" s="156">
        <v>57.4</v>
      </c>
      <c r="H30" s="156">
        <v>64.900000000000006</v>
      </c>
      <c r="I30" s="156"/>
      <c r="J30" s="156">
        <v>57.4</v>
      </c>
      <c r="K30" s="156">
        <v>64.900000000000006</v>
      </c>
      <c r="L30" s="156"/>
    </row>
    <row r="31" spans="1:12" s="100" customFormat="1" ht="14.25">
      <c r="A31" s="154" t="s">
        <v>304</v>
      </c>
      <c r="B31" s="169" t="s">
        <v>424</v>
      </c>
      <c r="C31" s="155" t="s">
        <v>371</v>
      </c>
      <c r="D31" s="155" t="s">
        <v>376</v>
      </c>
      <c r="E31" s="155" t="s">
        <v>347</v>
      </c>
      <c r="F31" s="155" t="s">
        <v>92</v>
      </c>
      <c r="G31" s="156">
        <v>57.4</v>
      </c>
      <c r="H31" s="156">
        <v>64.900000000000006</v>
      </c>
      <c r="I31" s="156"/>
      <c r="J31" s="156">
        <v>57.4</v>
      </c>
      <c r="K31" s="156">
        <v>64.900000000000006</v>
      </c>
      <c r="L31" s="156"/>
    </row>
    <row r="32" spans="1:12" s="100" customFormat="1" ht="24">
      <c r="A32" s="154" t="s">
        <v>107</v>
      </c>
      <c r="B32" s="169" t="s">
        <v>424</v>
      </c>
      <c r="C32" s="155" t="s">
        <v>371</v>
      </c>
      <c r="D32" s="155" t="s">
        <v>376</v>
      </c>
      <c r="E32" s="155" t="s">
        <v>348</v>
      </c>
      <c r="F32" s="155" t="s">
        <v>92</v>
      </c>
      <c r="G32" s="156">
        <v>57.4</v>
      </c>
      <c r="H32" s="156">
        <v>64.900000000000006</v>
      </c>
      <c r="I32" s="156"/>
      <c r="J32" s="156">
        <v>57.4</v>
      </c>
      <c r="K32" s="156">
        <v>64.900000000000006</v>
      </c>
      <c r="L32" s="156"/>
    </row>
    <row r="33" spans="1:12" s="112" customFormat="1" ht="24.75">
      <c r="A33" s="144" t="s">
        <v>349</v>
      </c>
      <c r="B33" s="169" t="s">
        <v>424</v>
      </c>
      <c r="C33" s="145" t="s">
        <v>371</v>
      </c>
      <c r="D33" s="145" t="s">
        <v>376</v>
      </c>
      <c r="E33" s="145" t="s">
        <v>348</v>
      </c>
      <c r="F33" s="145" t="s">
        <v>101</v>
      </c>
      <c r="G33" s="146">
        <v>42.6</v>
      </c>
      <c r="H33" s="146">
        <v>48.4</v>
      </c>
      <c r="I33" s="146"/>
      <c r="J33" s="146">
        <v>42.6</v>
      </c>
      <c r="K33" s="146">
        <v>48.4</v>
      </c>
      <c r="L33" s="146"/>
    </row>
    <row r="34" spans="1:12" s="112" customFormat="1" ht="36.75">
      <c r="A34" s="144" t="s">
        <v>350</v>
      </c>
      <c r="B34" s="169" t="s">
        <v>424</v>
      </c>
      <c r="C34" s="145" t="s">
        <v>371</v>
      </c>
      <c r="D34" s="145" t="s">
        <v>376</v>
      </c>
      <c r="E34" s="145" t="s">
        <v>348</v>
      </c>
      <c r="F34" s="145" t="s">
        <v>351</v>
      </c>
      <c r="G34" s="146">
        <v>13</v>
      </c>
      <c r="H34" s="146">
        <v>14.7</v>
      </c>
      <c r="I34" s="146"/>
      <c r="J34" s="146">
        <v>13</v>
      </c>
      <c r="K34" s="146">
        <v>14.7</v>
      </c>
      <c r="L34" s="146"/>
    </row>
    <row r="35" spans="1:12" s="112" customFormat="1" ht="24.75">
      <c r="A35" s="144" t="s">
        <v>104</v>
      </c>
      <c r="B35" s="169" t="s">
        <v>424</v>
      </c>
      <c r="C35" s="145" t="s">
        <v>371</v>
      </c>
      <c r="D35" s="145" t="s">
        <v>376</v>
      </c>
      <c r="E35" s="145" t="s">
        <v>348</v>
      </c>
      <c r="F35" s="145" t="s">
        <v>105</v>
      </c>
      <c r="G35" s="146">
        <v>1.8</v>
      </c>
      <c r="H35" s="146">
        <v>1.8</v>
      </c>
      <c r="I35" s="146"/>
      <c r="J35" s="146">
        <v>1.8</v>
      </c>
      <c r="K35" s="146">
        <v>1.8</v>
      </c>
      <c r="L35" s="146"/>
    </row>
    <row r="36" spans="1:12" s="100" customFormat="1" ht="14.25">
      <c r="A36" s="154" t="s">
        <v>377</v>
      </c>
      <c r="B36" s="169" t="s">
        <v>424</v>
      </c>
      <c r="C36" s="155" t="s">
        <v>373</v>
      </c>
      <c r="D36" s="155"/>
      <c r="E36" s="155" t="s">
        <v>92</v>
      </c>
      <c r="F36" s="155" t="s">
        <v>92</v>
      </c>
      <c r="G36" s="156">
        <v>427.7</v>
      </c>
      <c r="H36" s="156">
        <v>427.7</v>
      </c>
      <c r="I36" s="156"/>
      <c r="J36" s="156">
        <v>427.7</v>
      </c>
      <c r="K36" s="156">
        <v>427.7</v>
      </c>
      <c r="L36" s="156"/>
    </row>
    <row r="37" spans="1:12" s="100" customFormat="1" ht="14.25">
      <c r="A37" s="154" t="s">
        <v>378</v>
      </c>
      <c r="B37" s="169" t="s">
        <v>424</v>
      </c>
      <c r="C37" s="155" t="s">
        <v>373</v>
      </c>
      <c r="D37" s="155" t="s">
        <v>379</v>
      </c>
      <c r="E37" s="155" t="s">
        <v>92</v>
      </c>
      <c r="F37" s="155" t="s">
        <v>92</v>
      </c>
      <c r="G37" s="156">
        <v>427.7</v>
      </c>
      <c r="H37" s="156">
        <v>427.7</v>
      </c>
      <c r="I37" s="156"/>
      <c r="J37" s="156">
        <v>427.7</v>
      </c>
      <c r="K37" s="156">
        <v>427.7</v>
      </c>
      <c r="L37" s="156"/>
    </row>
    <row r="38" spans="1:12" s="100" customFormat="1" ht="14.25">
      <c r="A38" s="154" t="s">
        <v>304</v>
      </c>
      <c r="B38" s="169" t="s">
        <v>424</v>
      </c>
      <c r="C38" s="155" t="s">
        <v>373</v>
      </c>
      <c r="D38" s="155" t="s">
        <v>379</v>
      </c>
      <c r="E38" s="155" t="s">
        <v>347</v>
      </c>
      <c r="F38" s="155" t="s">
        <v>92</v>
      </c>
      <c r="G38" s="156">
        <v>427.7</v>
      </c>
      <c r="H38" s="156">
        <v>427.7</v>
      </c>
      <c r="I38" s="156"/>
      <c r="J38" s="156">
        <v>427.7</v>
      </c>
      <c r="K38" s="156">
        <v>427.7</v>
      </c>
      <c r="L38" s="156"/>
    </row>
    <row r="39" spans="1:12" s="100" customFormat="1" ht="36">
      <c r="A39" s="154" t="s">
        <v>307</v>
      </c>
      <c r="B39" s="169" t="s">
        <v>424</v>
      </c>
      <c r="C39" s="155" t="s">
        <v>373</v>
      </c>
      <c r="D39" s="155" t="s">
        <v>379</v>
      </c>
      <c r="E39" s="155" t="s">
        <v>355</v>
      </c>
      <c r="F39" s="155" t="s">
        <v>92</v>
      </c>
      <c r="G39" s="156">
        <v>388.7</v>
      </c>
      <c r="H39" s="156">
        <v>388.7</v>
      </c>
      <c r="I39" s="156"/>
      <c r="J39" s="156">
        <v>388.7</v>
      </c>
      <c r="K39" s="156">
        <v>388.7</v>
      </c>
      <c r="L39" s="156"/>
    </row>
    <row r="40" spans="1:12" s="112" customFormat="1" ht="24.75">
      <c r="A40" s="144" t="s">
        <v>104</v>
      </c>
      <c r="B40" s="169" t="s">
        <v>424</v>
      </c>
      <c r="C40" s="145" t="s">
        <v>373</v>
      </c>
      <c r="D40" s="145" t="s">
        <v>379</v>
      </c>
      <c r="E40" s="145" t="s">
        <v>355</v>
      </c>
      <c r="F40" s="145" t="s">
        <v>105</v>
      </c>
      <c r="G40" s="146">
        <v>388.7</v>
      </c>
      <c r="H40" s="146">
        <v>388.7</v>
      </c>
      <c r="I40" s="146"/>
      <c r="J40" s="146">
        <v>388.7</v>
      </c>
      <c r="K40" s="146">
        <v>388.7</v>
      </c>
      <c r="L40" s="146"/>
    </row>
    <row r="41" spans="1:12" s="100" customFormat="1" ht="14.25">
      <c r="A41" s="154" t="s">
        <v>356</v>
      </c>
      <c r="B41" s="169" t="s">
        <v>424</v>
      </c>
      <c r="C41" s="155" t="s">
        <v>373</v>
      </c>
      <c r="D41" s="155" t="s">
        <v>379</v>
      </c>
      <c r="E41" s="155" t="s">
        <v>357</v>
      </c>
      <c r="F41" s="155" t="s">
        <v>92</v>
      </c>
      <c r="G41" s="156">
        <v>39</v>
      </c>
      <c r="H41" s="156">
        <v>39</v>
      </c>
      <c r="I41" s="156"/>
      <c r="J41" s="156">
        <v>39</v>
      </c>
      <c r="K41" s="156">
        <v>39</v>
      </c>
      <c r="L41" s="156"/>
    </row>
    <row r="42" spans="1:12" s="112" customFormat="1" ht="24.75">
      <c r="A42" s="144" t="s">
        <v>104</v>
      </c>
      <c r="B42" s="169" t="s">
        <v>424</v>
      </c>
      <c r="C42" s="145" t="s">
        <v>373</v>
      </c>
      <c r="D42" s="145" t="s">
        <v>379</v>
      </c>
      <c r="E42" s="145" t="s">
        <v>357</v>
      </c>
      <c r="F42" s="145" t="s">
        <v>105</v>
      </c>
      <c r="G42" s="146">
        <v>39</v>
      </c>
      <c r="H42" s="146">
        <v>39</v>
      </c>
      <c r="I42" s="146"/>
      <c r="J42" s="146">
        <v>39</v>
      </c>
      <c r="K42" s="146">
        <v>39</v>
      </c>
      <c r="L42" s="146"/>
    </row>
    <row r="43" spans="1:12">
      <c r="A43" s="217" t="s">
        <v>93</v>
      </c>
      <c r="B43" s="218"/>
      <c r="C43" s="218"/>
      <c r="D43" s="218"/>
      <c r="E43" s="218"/>
      <c r="F43" s="219"/>
      <c r="G43" s="157">
        <v>1659.2</v>
      </c>
      <c r="H43" s="158"/>
      <c r="I43" s="158"/>
      <c r="J43" s="157">
        <v>1660.5</v>
      </c>
      <c r="K43" s="158"/>
      <c r="L43" s="158"/>
    </row>
    <row r="44" spans="1:12" ht="17.25" customHeight="1">
      <c r="A44" s="220" t="s">
        <v>94</v>
      </c>
      <c r="B44" s="221"/>
      <c r="C44" s="221"/>
      <c r="D44" s="221"/>
      <c r="E44" s="221"/>
      <c r="F44" s="222"/>
      <c r="G44" s="157">
        <f>I13</f>
        <v>0</v>
      </c>
      <c r="H44" s="158"/>
      <c r="I44" s="158"/>
      <c r="J44" s="157">
        <f>L13</f>
        <v>0</v>
      </c>
      <c r="K44" s="158"/>
      <c r="L44" s="158"/>
    </row>
    <row r="45" spans="1:12">
      <c r="A45" s="217" t="s">
        <v>95</v>
      </c>
      <c r="B45" s="218"/>
      <c r="C45" s="218"/>
      <c r="D45" s="218"/>
      <c r="E45" s="218"/>
      <c r="F45" s="219"/>
      <c r="G45" s="157">
        <v>1659.2</v>
      </c>
      <c r="H45" s="158"/>
      <c r="I45" s="158"/>
      <c r="J45" s="157">
        <v>1660.5</v>
      </c>
      <c r="K45" s="158"/>
      <c r="L45" s="158"/>
    </row>
  </sheetData>
  <mergeCells count="11">
    <mergeCell ref="A9:A10"/>
    <mergeCell ref="A43:F43"/>
    <mergeCell ref="A44:F44"/>
    <mergeCell ref="A45:F45"/>
    <mergeCell ref="A7:J7"/>
    <mergeCell ref="D9:D10"/>
    <mergeCell ref="E9:E10"/>
    <mergeCell ref="F9:F10"/>
    <mergeCell ref="G9:J9"/>
    <mergeCell ref="B9:B10"/>
    <mergeCell ref="C9:C10"/>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dimension ref="A1:H33"/>
  <sheetViews>
    <sheetView view="pageBreakPreview" topLeftCell="A2" zoomScaleSheetLayoutView="100" workbookViewId="0">
      <selection activeCell="O18" sqref="O18"/>
    </sheetView>
  </sheetViews>
  <sheetFormatPr defaultRowHeight="15"/>
  <cols>
    <col min="1" max="1" width="57.140625" style="74" customWidth="1"/>
    <col min="2" max="2" width="11.28515625" style="74" customWidth="1"/>
    <col min="3" max="3" width="5.85546875" style="74" customWidth="1"/>
    <col min="4" max="4" width="8.85546875" customWidth="1"/>
    <col min="5" max="6" width="9.85546875" style="73" hidden="1" customWidth="1"/>
    <col min="7" max="8" width="8.85546875" style="73" hidden="1" customWidth="1"/>
  </cols>
  <sheetData>
    <row r="1" spans="1:8" s="100" customFormat="1" ht="12.75" hidden="1" customHeight="1">
      <c r="A1" s="160"/>
      <c r="B1" s="161"/>
      <c r="C1" s="161"/>
      <c r="D1" s="162"/>
      <c r="E1" s="162"/>
      <c r="F1" s="162"/>
      <c r="G1" s="162"/>
      <c r="H1" s="162"/>
    </row>
    <row r="2" spans="1:8" ht="12.75" customHeight="1">
      <c r="A2" s="102"/>
      <c r="B2" s="103"/>
      <c r="C2" s="103"/>
      <c r="D2" s="6" t="s">
        <v>23</v>
      </c>
    </row>
    <row r="3" spans="1:8" ht="12.75" customHeight="1">
      <c r="A3" s="104"/>
      <c r="B3" s="104"/>
      <c r="C3" s="104"/>
      <c r="D3" s="101" t="s">
        <v>89</v>
      </c>
    </row>
    <row r="4" spans="1:8" ht="12.75" customHeight="1">
      <c r="A4" s="104"/>
      <c r="B4" s="104"/>
      <c r="C4" s="104"/>
      <c r="D4" s="101" t="str">
        <f>"муниципального образования """&amp;RIGHT(D11,LEN(D11)-FIND("*",D11,1))&amp;""""</f>
        <v>муниципального образования "Юскинское"</v>
      </c>
    </row>
    <row r="5" spans="1:8" ht="12.75" customHeight="1">
      <c r="A5" s="102"/>
      <c r="B5" s="111"/>
      <c r="C5" s="111"/>
      <c r="D5" s="101" t="str">
        <f>MID(D11,FIND("Узел",D11,1)+5,FIND("*",D11,1)-FIND("Узел",D11,1)-5)&amp; " Удмуртской Республики"</f>
        <v>Кезского района Удмуртской Республики</v>
      </c>
    </row>
    <row r="6" spans="1:8" ht="12.75" customHeight="1">
      <c r="A6" s="102"/>
      <c r="B6" s="105"/>
      <c r="C6" s="105"/>
      <c r="D6" s="109" t="str">
        <f>"от 22 декабря"&amp;VALUE(MID(D10,FIND("Проект",D10,1)+7,4))-1&amp;" года  № 16"</f>
        <v>от 22 декабря2016 года  № 16</v>
      </c>
      <c r="E6" s="106"/>
      <c r="F6" s="106"/>
      <c r="G6" s="106"/>
      <c r="H6" s="106"/>
    </row>
    <row r="7" spans="1:8" ht="75" customHeight="1">
      <c r="A7" s="227" t="str">
        <f>"Предельные ассигнования из бюджета муниципального образования """&amp;MID(D11,FIND("*",D11,1)+1,LEN(D11)-FIND("*",D11,1))&amp;""" "&amp;MID(D11,FIND("%",D11,1)+5,FIND("*",D11,1)-FIND("%",D11,1)-5)&amp;"  на "&amp;MID(D11,FIND("Проект",D11,1)+7,4)&amp;"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2017 год по целевым статьям (государственным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v>
      </c>
      <c r="B7" s="227"/>
      <c r="C7" s="227"/>
      <c r="D7" s="227"/>
      <c r="E7" s="227"/>
      <c r="F7" s="227"/>
    </row>
    <row r="8" spans="1:8" ht="12.75" customHeight="1">
      <c r="A8" s="102"/>
      <c r="B8" s="105"/>
      <c r="C8" s="105"/>
      <c r="D8" s="107" t="s">
        <v>108</v>
      </c>
      <c r="E8" s="107"/>
      <c r="F8" s="107"/>
      <c r="G8" s="107"/>
      <c r="H8" s="107"/>
    </row>
    <row r="9" spans="1:8" s="108" customFormat="1" ht="56.25" customHeight="1">
      <c r="A9" s="163" t="s">
        <v>109</v>
      </c>
      <c r="B9" s="164" t="s">
        <v>97</v>
      </c>
      <c r="C9" s="164" t="s">
        <v>98</v>
      </c>
      <c r="D9" s="165" t="str">
        <f>"Сумма на "&amp;MID(D11,FIND("Проект",D11,1)+7,4)&amp;" год"</f>
        <v>Сумма на 2017 год</v>
      </c>
      <c r="E9" s="93" t="str">
        <f>MID(E11,FIND("Проект",E11,1)+7,4)&amp;" ББ="&amp;LEFT(RIGHT(E10,12),2)</f>
        <v>2017 ББ=20</v>
      </c>
      <c r="F9" s="93" t="str">
        <f>MID(F11,FIND("Проект",F11,1)+7,4)&amp;" ББ="&amp;LEFT(RIGHT(F10,12),2)</f>
        <v>2017 ББ=22</v>
      </c>
      <c r="G9" s="93"/>
      <c r="H9" s="93"/>
    </row>
    <row r="10" spans="1:8" s="97" customFormat="1" ht="87.75" hidden="1" customHeight="1">
      <c r="A10" s="94" t="s">
        <v>91</v>
      </c>
      <c r="B10" s="94" t="s">
        <v>308</v>
      </c>
      <c r="C10" s="94" t="s">
        <v>99</v>
      </c>
      <c r="D10" s="95" t="s">
        <v>20</v>
      </c>
      <c r="E10" s="96" t="s">
        <v>21</v>
      </c>
      <c r="F10" s="96" t="s">
        <v>22</v>
      </c>
      <c r="G10" s="96"/>
      <c r="H10" s="96"/>
    </row>
    <row r="11" spans="1:8" s="100" customFormat="1" ht="64.5" hidden="1" customHeight="1">
      <c r="A11" s="98" t="s">
        <v>90</v>
      </c>
      <c r="B11" s="98" t="s">
        <v>97</v>
      </c>
      <c r="C11" s="98" t="s">
        <v>100</v>
      </c>
      <c r="D11" s="110" t="s">
        <v>8</v>
      </c>
      <c r="E11" s="99" t="s">
        <v>8</v>
      </c>
      <c r="F11" s="99" t="s">
        <v>8</v>
      </c>
      <c r="G11" s="99"/>
      <c r="H11" s="99"/>
    </row>
    <row r="12" spans="1:8" s="100" customFormat="1" ht="14.25" hidden="1">
      <c r="A12" s="166" t="s">
        <v>346</v>
      </c>
      <c r="B12" s="167" t="s">
        <v>92</v>
      </c>
      <c r="C12" s="167" t="s">
        <v>92</v>
      </c>
      <c r="D12" s="168">
        <v>1665.5</v>
      </c>
      <c r="E12" s="168">
        <v>1665.5</v>
      </c>
      <c r="F12" s="168"/>
      <c r="G12" s="168"/>
      <c r="H12" s="168"/>
    </row>
    <row r="13" spans="1:8" s="100" customFormat="1" ht="14.25">
      <c r="A13" s="166" t="s">
        <v>304</v>
      </c>
      <c r="B13" s="167" t="s">
        <v>347</v>
      </c>
      <c r="C13" s="167" t="s">
        <v>92</v>
      </c>
      <c r="D13" s="168">
        <v>1658</v>
      </c>
      <c r="E13" s="168">
        <v>1665.5</v>
      </c>
      <c r="F13" s="168"/>
      <c r="G13" s="168"/>
      <c r="H13" s="168"/>
    </row>
    <row r="14" spans="1:8" s="100" customFormat="1" ht="21.75">
      <c r="A14" s="166" t="s">
        <v>107</v>
      </c>
      <c r="B14" s="167" t="s">
        <v>348</v>
      </c>
      <c r="C14" s="167" t="s">
        <v>92</v>
      </c>
      <c r="D14" s="168">
        <v>57.4</v>
      </c>
      <c r="E14" s="168">
        <v>64.900000000000006</v>
      </c>
      <c r="F14" s="168"/>
      <c r="G14" s="168"/>
      <c r="H14" s="168"/>
    </row>
    <row r="15" spans="1:8" s="100" customFormat="1" ht="14.25">
      <c r="A15" s="160" t="s">
        <v>349</v>
      </c>
      <c r="B15" s="161" t="s">
        <v>348</v>
      </c>
      <c r="C15" s="161" t="s">
        <v>101</v>
      </c>
      <c r="D15" s="162">
        <v>42.6</v>
      </c>
      <c r="E15" s="162">
        <v>48.4</v>
      </c>
      <c r="F15" s="162"/>
      <c r="G15" s="162"/>
      <c r="H15" s="162"/>
    </row>
    <row r="16" spans="1:8" s="100" customFormat="1" ht="33.75">
      <c r="A16" s="160" t="s">
        <v>350</v>
      </c>
      <c r="B16" s="161" t="s">
        <v>348</v>
      </c>
      <c r="C16" s="161" t="s">
        <v>351</v>
      </c>
      <c r="D16" s="162">
        <v>13</v>
      </c>
      <c r="E16" s="162">
        <v>14.7</v>
      </c>
      <c r="F16" s="162"/>
      <c r="G16" s="162"/>
      <c r="H16" s="162"/>
    </row>
    <row r="17" spans="1:8" s="100" customFormat="1" ht="22.5">
      <c r="A17" s="160" t="s">
        <v>104</v>
      </c>
      <c r="B17" s="161" t="s">
        <v>348</v>
      </c>
      <c r="C17" s="161" t="s">
        <v>105</v>
      </c>
      <c r="D17" s="162">
        <v>1.8</v>
      </c>
      <c r="E17" s="162">
        <v>1.8</v>
      </c>
      <c r="F17" s="162"/>
      <c r="G17" s="162"/>
      <c r="H17" s="162"/>
    </row>
    <row r="18" spans="1:8" s="100" customFormat="1" ht="14.25">
      <c r="A18" s="166" t="s">
        <v>352</v>
      </c>
      <c r="B18" s="167" t="s">
        <v>353</v>
      </c>
      <c r="C18" s="167" t="s">
        <v>92</v>
      </c>
      <c r="D18" s="168">
        <v>478</v>
      </c>
      <c r="E18" s="168">
        <v>478</v>
      </c>
      <c r="F18" s="168"/>
      <c r="G18" s="168"/>
      <c r="H18" s="168"/>
    </row>
    <row r="19" spans="1:8" s="100" customFormat="1" ht="14.25">
      <c r="A19" s="160" t="s">
        <v>349</v>
      </c>
      <c r="B19" s="161" t="s">
        <v>353</v>
      </c>
      <c r="C19" s="161" t="s">
        <v>101</v>
      </c>
      <c r="D19" s="162">
        <v>367.1</v>
      </c>
      <c r="E19" s="162">
        <v>367.1</v>
      </c>
      <c r="F19" s="162"/>
      <c r="G19" s="162"/>
      <c r="H19" s="162"/>
    </row>
    <row r="20" spans="1:8" s="100" customFormat="1" ht="33.75">
      <c r="A20" s="160" t="s">
        <v>350</v>
      </c>
      <c r="B20" s="161" t="s">
        <v>353</v>
      </c>
      <c r="C20" s="161" t="s">
        <v>351</v>
      </c>
      <c r="D20" s="162">
        <v>110.9</v>
      </c>
      <c r="E20" s="162">
        <v>110.9</v>
      </c>
      <c r="F20" s="162"/>
      <c r="G20" s="162"/>
      <c r="H20" s="162"/>
    </row>
    <row r="21" spans="1:8" s="100" customFormat="1" ht="14.25">
      <c r="A21" s="166" t="s">
        <v>305</v>
      </c>
      <c r="B21" s="167" t="s">
        <v>354</v>
      </c>
      <c r="C21" s="167" t="s">
        <v>92</v>
      </c>
      <c r="D21" s="168">
        <v>694.9</v>
      </c>
      <c r="E21" s="168">
        <v>694.9</v>
      </c>
      <c r="F21" s="168"/>
      <c r="G21" s="168"/>
      <c r="H21" s="168"/>
    </row>
    <row r="22" spans="1:8" s="100" customFormat="1" ht="14.25">
      <c r="A22" s="160" t="s">
        <v>349</v>
      </c>
      <c r="B22" s="161" t="s">
        <v>354</v>
      </c>
      <c r="C22" s="161" t="s">
        <v>101</v>
      </c>
      <c r="D22" s="162">
        <v>469</v>
      </c>
      <c r="E22" s="162">
        <v>469</v>
      </c>
      <c r="F22" s="162"/>
      <c r="G22" s="162"/>
      <c r="H22" s="162"/>
    </row>
    <row r="23" spans="1:8" s="100" customFormat="1" ht="33.75">
      <c r="A23" s="160" t="s">
        <v>350</v>
      </c>
      <c r="B23" s="161" t="s">
        <v>354</v>
      </c>
      <c r="C23" s="161" t="s">
        <v>351</v>
      </c>
      <c r="D23" s="162">
        <v>141.6</v>
      </c>
      <c r="E23" s="162">
        <v>141.6</v>
      </c>
      <c r="F23" s="162"/>
      <c r="G23" s="162"/>
      <c r="H23" s="162"/>
    </row>
    <row r="24" spans="1:8" s="100" customFormat="1" ht="22.5">
      <c r="A24" s="160" t="s">
        <v>102</v>
      </c>
      <c r="B24" s="161" t="s">
        <v>354</v>
      </c>
      <c r="C24" s="161" t="s">
        <v>103</v>
      </c>
      <c r="D24" s="162">
        <v>26</v>
      </c>
      <c r="E24" s="162">
        <v>26</v>
      </c>
      <c r="F24" s="162"/>
      <c r="G24" s="162"/>
      <c r="H24" s="162"/>
    </row>
    <row r="25" spans="1:8" s="100" customFormat="1" ht="22.5">
      <c r="A25" s="160" t="s">
        <v>104</v>
      </c>
      <c r="B25" s="161" t="s">
        <v>354</v>
      </c>
      <c r="C25" s="161" t="s">
        <v>105</v>
      </c>
      <c r="D25" s="162">
        <v>54.9</v>
      </c>
      <c r="E25" s="162">
        <v>54.9</v>
      </c>
      <c r="F25" s="162"/>
      <c r="G25" s="162"/>
      <c r="H25" s="162"/>
    </row>
    <row r="26" spans="1:8" s="100" customFormat="1" ht="14.25">
      <c r="A26" s="160" t="s">
        <v>306</v>
      </c>
      <c r="B26" s="161" t="s">
        <v>354</v>
      </c>
      <c r="C26" s="161" t="s">
        <v>106</v>
      </c>
      <c r="D26" s="162">
        <v>3.4</v>
      </c>
      <c r="E26" s="162">
        <v>3.4</v>
      </c>
      <c r="F26" s="162"/>
      <c r="G26" s="162"/>
      <c r="H26" s="162"/>
    </row>
    <row r="27" spans="1:8" s="100" customFormat="1" ht="21.75">
      <c r="A27" s="166" t="s">
        <v>307</v>
      </c>
      <c r="B27" s="167" t="s">
        <v>355</v>
      </c>
      <c r="C27" s="167" t="s">
        <v>92</v>
      </c>
      <c r="D27" s="168">
        <v>388.7</v>
      </c>
      <c r="E27" s="168">
        <v>388.7</v>
      </c>
      <c r="F27" s="168"/>
      <c r="G27" s="168"/>
      <c r="H27" s="168"/>
    </row>
    <row r="28" spans="1:8" s="100" customFormat="1" ht="22.5">
      <c r="A28" s="160" t="s">
        <v>104</v>
      </c>
      <c r="B28" s="161" t="s">
        <v>355</v>
      </c>
      <c r="C28" s="161" t="s">
        <v>105</v>
      </c>
      <c r="D28" s="162">
        <v>388.7</v>
      </c>
      <c r="E28" s="162">
        <v>388.7</v>
      </c>
      <c r="F28" s="162"/>
      <c r="G28" s="162"/>
      <c r="H28" s="162"/>
    </row>
    <row r="29" spans="1:8" s="100" customFormat="1" ht="14.25">
      <c r="A29" s="166" t="s">
        <v>356</v>
      </c>
      <c r="B29" s="167" t="s">
        <v>357</v>
      </c>
      <c r="C29" s="167" t="s">
        <v>92</v>
      </c>
      <c r="D29" s="168">
        <v>39</v>
      </c>
      <c r="E29" s="168">
        <v>39</v>
      </c>
      <c r="F29" s="168"/>
      <c r="G29" s="168"/>
      <c r="H29" s="168"/>
    </row>
    <row r="30" spans="1:8" s="100" customFormat="1" ht="22.5">
      <c r="A30" s="160" t="s">
        <v>104</v>
      </c>
      <c r="B30" s="161" t="s">
        <v>357</v>
      </c>
      <c r="C30" s="161" t="s">
        <v>105</v>
      </c>
      <c r="D30" s="162">
        <v>39</v>
      </c>
      <c r="E30" s="162">
        <v>39</v>
      </c>
      <c r="F30" s="162"/>
      <c r="G30" s="162"/>
      <c r="H30" s="162"/>
    </row>
    <row r="31" spans="1:8">
      <c r="A31" s="228" t="s">
        <v>93</v>
      </c>
      <c r="B31" s="228"/>
      <c r="C31" s="228"/>
      <c r="D31" s="157">
        <v>1658</v>
      </c>
      <c r="E31" s="158"/>
      <c r="F31" s="158"/>
      <c r="G31" s="158"/>
      <c r="H31" s="158"/>
    </row>
    <row r="32" spans="1:8" ht="24" customHeight="1">
      <c r="A32" s="229" t="s">
        <v>94</v>
      </c>
      <c r="B32" s="229"/>
      <c r="C32" s="229"/>
      <c r="D32" s="157">
        <f>F12</f>
        <v>0</v>
      </c>
      <c r="E32" s="158"/>
      <c r="F32" s="158"/>
      <c r="G32" s="158"/>
      <c r="H32" s="158"/>
    </row>
    <row r="33" spans="1:8">
      <c r="A33" s="228" t="s">
        <v>95</v>
      </c>
      <c r="B33" s="228"/>
      <c r="C33" s="228"/>
      <c r="D33" s="157">
        <v>1658</v>
      </c>
      <c r="E33" s="158"/>
      <c r="F33" s="158"/>
      <c r="G33" s="158"/>
      <c r="H33" s="158"/>
    </row>
  </sheetData>
  <mergeCells count="4">
    <mergeCell ref="A7:F7"/>
    <mergeCell ref="A31:C31"/>
    <mergeCell ref="A32:C32"/>
    <mergeCell ref="A33:C33"/>
  </mergeCells>
  <phoneticPr fontId="25" type="noConversion"/>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vt:i4>
      </vt:variant>
    </vt:vector>
  </HeadingPairs>
  <TitlesOfParts>
    <vt:vector size="19"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lpstr>пр9!Область_печати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2016-12-22T11:08:58Z</dcterms:modified>
</cp:coreProperties>
</file>