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defaultThemeVersion="124226"/>
  <xr:revisionPtr revIDLastSave="0" documentId="13_ncr:1_{A0B6D75A-885F-4D39-A95D-54A7351AA41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</sheets>
  <definedNames>
    <definedName name="_xlnm.Print_Area" localSheetId="0">'1'!$A$1:$L$39</definedName>
    <definedName name="_xlnm.Print_Area" localSheetId="3">'4'!$A$1:$O$16</definedName>
    <definedName name="_xlnm.Print_Area" localSheetId="4">'5'!$A$1:$S$67</definedName>
    <definedName name="_xlnm.Print_Area" localSheetId="5">'6'!$A$1:$L$68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6" l="1"/>
  <c r="E59" i="6"/>
  <c r="E60" i="6"/>
  <c r="L21" i="6"/>
  <c r="L10" i="6" s="1"/>
  <c r="L8" i="6" s="1"/>
  <c r="L7" i="6" s="1"/>
  <c r="S12" i="5"/>
  <c r="K21" i="6"/>
  <c r="K19" i="6" s="1"/>
  <c r="J19" i="6"/>
  <c r="J21" i="6"/>
  <c r="I19" i="6"/>
  <c r="I18" i="6" s="1"/>
  <c r="I11" i="6"/>
  <c r="I17" i="6"/>
  <c r="I21" i="6"/>
  <c r="I10" i="6" s="1"/>
  <c r="I8" i="6" s="1"/>
  <c r="I7" i="6" s="1"/>
  <c r="I27" i="6"/>
  <c r="R12" i="5"/>
  <c r="Q12" i="5"/>
  <c r="R62" i="5"/>
  <c r="P36" i="5"/>
  <c r="P12" i="5" s="1"/>
  <c r="P57" i="5"/>
  <c r="P40" i="5"/>
  <c r="P11" i="5" s="1"/>
  <c r="P55" i="5"/>
  <c r="P52" i="5"/>
  <c r="P50" i="5"/>
  <c r="P45" i="5"/>
  <c r="P47" i="5"/>
  <c r="S11" i="5"/>
  <c r="S65" i="5"/>
  <c r="J10" i="6"/>
  <c r="K16" i="6"/>
  <c r="J16" i="6"/>
  <c r="R11" i="5"/>
  <c r="Q10" i="5"/>
  <c r="I16" i="6"/>
  <c r="O11" i="5"/>
  <c r="H17" i="6"/>
  <c r="H16" i="6"/>
  <c r="H11" i="6"/>
  <c r="H21" i="6"/>
  <c r="H10" i="6" s="1"/>
  <c r="H27" i="6"/>
  <c r="O10" i="5"/>
  <c r="L19" i="6" l="1"/>
  <c r="L18" i="6" s="1"/>
  <c r="J8" i="6"/>
  <c r="K10" i="6"/>
  <c r="K8" i="6" s="1"/>
  <c r="K7" i="6" s="1"/>
  <c r="S10" i="5"/>
  <c r="S8" i="5" s="1"/>
  <c r="R10" i="5"/>
  <c r="P10" i="5"/>
  <c r="K18" i="6"/>
  <c r="H19" i="6"/>
  <c r="M28" i="5"/>
  <c r="P65" i="5"/>
  <c r="Q65" i="5"/>
  <c r="Q8" i="5" s="1"/>
  <c r="R65" i="5"/>
  <c r="O65" i="5"/>
  <c r="G19" i="6"/>
  <c r="G8" i="6" s="1"/>
  <c r="E27" i="6"/>
  <c r="E28" i="6"/>
  <c r="E68" i="6"/>
  <c r="E67" i="6"/>
  <c r="E66" i="6"/>
  <c r="E65" i="6"/>
  <c r="E64" i="6"/>
  <c r="E63" i="6"/>
  <c r="E62" i="6"/>
  <c r="E49" i="6"/>
  <c r="E47" i="6"/>
  <c r="J46" i="6"/>
  <c r="J14" i="6" s="1"/>
  <c r="F46" i="6"/>
  <c r="F14" i="6" s="1"/>
  <c r="J45" i="6"/>
  <c r="J13" i="6" s="1"/>
  <c r="F45" i="6"/>
  <c r="F13" i="6" s="1"/>
  <c r="J44" i="6"/>
  <c r="J12" i="6" s="1"/>
  <c r="F44" i="6"/>
  <c r="J41" i="6"/>
  <c r="F41" i="6"/>
  <c r="E39" i="6"/>
  <c r="E38" i="6"/>
  <c r="E37" i="6"/>
  <c r="E36" i="6"/>
  <c r="E35" i="6"/>
  <c r="E34" i="6"/>
  <c r="E33" i="6"/>
  <c r="E32" i="6"/>
  <c r="J30" i="6"/>
  <c r="J29" i="6" s="1"/>
  <c r="I30" i="6"/>
  <c r="I29" i="6" s="1"/>
  <c r="H30" i="6"/>
  <c r="H29" i="6" s="1"/>
  <c r="G30" i="6"/>
  <c r="G29" i="6" s="1"/>
  <c r="F30" i="6"/>
  <c r="F29" i="6" s="1"/>
  <c r="E26" i="6"/>
  <c r="E25" i="6"/>
  <c r="E24" i="6"/>
  <c r="E23" i="6"/>
  <c r="E22" i="6"/>
  <c r="J18" i="6"/>
  <c r="F16" i="6"/>
  <c r="E16" i="6" s="1"/>
  <c r="F11" i="6"/>
  <c r="E11" i="6" s="1"/>
  <c r="H18" i="6" l="1"/>
  <c r="H7" i="6" s="1"/>
  <c r="H8" i="6"/>
  <c r="R8" i="5"/>
  <c r="O8" i="5"/>
  <c r="P8" i="5"/>
  <c r="F17" i="6"/>
  <c r="E17" i="6" s="1"/>
  <c r="F8" i="6"/>
  <c r="F7" i="6" s="1"/>
  <c r="E30" i="6"/>
  <c r="E13" i="6"/>
  <c r="E14" i="6"/>
  <c r="F12" i="6"/>
  <c r="E12" i="6" s="1"/>
  <c r="J7" i="6"/>
  <c r="E29" i="6"/>
  <c r="E18" i="6" l="1"/>
  <c r="M65" i="5"/>
  <c r="M25" i="5" l="1"/>
  <c r="M10" i="5" s="1"/>
  <c r="M22" i="5"/>
  <c r="M8" i="5" l="1"/>
  <c r="N65" i="5"/>
</calcChain>
</file>

<file path=xl/sharedStrings.xml><?xml version="1.0" encoding="utf-8"?>
<sst xmlns="http://schemas.openxmlformats.org/spreadsheetml/2006/main" count="1389" uniqueCount="400">
  <si>
    <t>Сведения 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</si>
  <si>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</si>
  <si>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</si>
  <si>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</si>
  <si>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</si>
  <si>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2020 год</t>
  </si>
  <si>
    <t>МП</t>
  </si>
  <si>
    <t>Пп</t>
  </si>
  <si>
    <t>прогноз</t>
  </si>
  <si>
    <t>Подпрограмма 1 "Развитие сельского хозяйства и расширение рынка сельскохозяйственной продукции"</t>
  </si>
  <si>
    <t>Индекс производства продукции сельского хозяйства в хозяйствах всех категорий (в сопоставимых ценах)</t>
  </si>
  <si>
    <t>процентов</t>
  </si>
  <si>
    <t>Доля прибыльных сельскохозяйственных организаций в общем их числе</t>
  </si>
  <si>
    <t>Валовой сбор зерна в весе после доработки</t>
  </si>
  <si>
    <t>тонн</t>
  </si>
  <si>
    <t>Валовое производство молока</t>
  </si>
  <si>
    <t>Общая посевная площадь</t>
  </si>
  <si>
    <t>гектар</t>
  </si>
  <si>
    <t>Общее поголовье крупного рогатого скота</t>
  </si>
  <si>
    <t>голов</t>
  </si>
  <si>
    <t>Общее поголовье коров</t>
  </si>
  <si>
    <t>Удой молока на 1 фуражную корову в сельскохозяйственных организациях</t>
  </si>
  <si>
    <t>килограмм</t>
  </si>
  <si>
    <t>человек</t>
  </si>
  <si>
    <t>рублей</t>
  </si>
  <si>
    <t>Общая посевная площадь  льна</t>
  </si>
  <si>
    <t>Производство льноволокна</t>
  </si>
  <si>
    <t>05</t>
  </si>
  <si>
    <t>2</t>
  </si>
  <si>
    <t>Подпрограмма "Создание условий для развития  малого и среднего предпринимательства"</t>
  </si>
  <si>
    <t>единиц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</si>
  <si>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</si>
  <si>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3</t>
  </si>
  <si>
    <t>Подпрограмма "Развитие потребительского рынка"</t>
  </si>
  <si>
    <t>млн. рублей</t>
  </si>
  <si>
    <t>Подпрограмма "Создание  благоприятных условий для привлечения инвестиций"</t>
  </si>
  <si>
    <t>4</t>
  </si>
  <si>
    <t>Объем инвестиций в основной капитал (за исключением бюджетных средств)</t>
  </si>
  <si>
    <t>Количество реализованных на территории района инвестиционных проектов</t>
  </si>
  <si>
    <t>Количество созданных новых рабочих мест от реализации инвестиционных проектов</t>
  </si>
  <si>
    <t>Подпрограмма "Поддержка социально ориентированных некоммерческих организаций"</t>
  </si>
  <si>
    <t>5</t>
  </si>
  <si>
    <t>Количество зарегистрированных социально ориентированных некоммерческих организаций</t>
  </si>
  <si>
    <t xml:space="preserve">Количество проведённых семинаров, совещаний, конференций, иных мероприятий с участием социально ориентированных некоммерческих организаций </t>
  </si>
  <si>
    <t>Количество объектов муниципального имущества (помещений), переданных социально ориентированным некоммерческим организациям в пользование по факту (помещений)</t>
  </si>
  <si>
    <t>Среднемесячная начисленная заработная плата работников крупных и средних предприятий и некоммерческих организаций</t>
  </si>
  <si>
    <t>Количество занятых в экономике района (по крупным и средним предприятиям и организациям)</t>
  </si>
  <si>
    <t>2021 год</t>
  </si>
  <si>
    <t>2022 год</t>
  </si>
  <si>
    <t>2023 год</t>
  </si>
  <si>
    <t>2024 год</t>
  </si>
  <si>
    <t>Оборот розничной торговли</t>
  </si>
  <si>
    <t>кв. м. на 1000 человек</t>
  </si>
  <si>
    <t xml:space="preserve">Обеспеченность населения посадочными местами в предприятиях общественного питания общедоступной сети в расчете на 1000 человек населения,  </t>
  </si>
  <si>
    <t>пос. мест/1 000 человек</t>
  </si>
  <si>
    <t>факт</t>
  </si>
  <si>
    <t>2025 год</t>
  </si>
  <si>
    <t>Муниципальная программа "Создание условий для устойчивого экономического развития" на 2022-2025 годы</t>
  </si>
  <si>
    <t xml:space="preserve">Обеспеченность населения площадью торговых объектов </t>
  </si>
  <si>
    <t>Количество индивидуальных предпринимателей</t>
  </si>
  <si>
    <t>Количество субъектов среднего предпринимательства – юридических лиц</t>
  </si>
  <si>
    <t>Количество субъектов малого предпринимательства – юридических лиц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</si>
  <si>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</si>
  <si>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</si>
  <si>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</si>
  <si>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</si>
  <si>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</si>
  <si>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</si>
  <si>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ОМ</t>
  </si>
  <si>
    <t>М</t>
  </si>
  <si>
    <t>1</t>
  </si>
  <si>
    <t>01</t>
  </si>
  <si>
    <t>Реализация установленных полномочий (функций) Управлением сельского хозяйства Администрации муниципального образования «Кезский район»</t>
  </si>
  <si>
    <t>Отдел сельского хозяйства и продовольствия</t>
  </si>
  <si>
    <t>Создание условий для развития всех форм сельскохозяйственных предприятий</t>
  </si>
  <si>
    <t xml:space="preserve">Разработка нормативных правовых актов и методических материалов, межуровневая координация работ </t>
  </si>
  <si>
    <t>Обеспечение выполнения целевых показателей (индикаторов)  муниципальной программы</t>
  </si>
  <si>
    <t>02</t>
  </si>
  <si>
    <t>03</t>
  </si>
  <si>
    <t xml:space="preserve">Мероприятия в области сельского хозяйства.                              </t>
  </si>
  <si>
    <t>Создание условий для увеличения объемов производства сельскохозяйственной продукции, повышения эффективности производства, качества продукции, формирования производственной и социальной инфраструктуры</t>
  </si>
  <si>
    <t>Регулирование и координация развития сельского хозяйства в целях увеличения объемов производства сельскохозяйственной продукции, повышения эффективности производства, качества продукции, формирования  производственной и социальной инфраструктуры</t>
  </si>
  <si>
    <t>1.1</t>
  </si>
  <si>
    <t>Информирование сельскохозяйственных товаропроизводителей района о возможной государственной поддержке из бюджетов всех уровней. Доведение информации до  сельскохозяйственных товаропроизводителей района о возможной государственной поддержке из бюджетов всех уровней</t>
  </si>
  <si>
    <t>1.2</t>
  </si>
  <si>
    <t>Контроль за своевременным и правильным предоставлением документов для начисления средств господдержки сельскохозяйственным предприятиям, крестьянским фермерским хозяйствам.</t>
  </si>
  <si>
    <t>Мониторинг ситуации в сельском хозяйстве района, в том числе финансово-экономического состояния сельскохозяйственных организаций района</t>
  </si>
  <si>
    <t>Осуществление мониторинга развития сельского хозяйства района, выявление проблем, принятие мер реагирования</t>
  </si>
  <si>
    <t>2.1</t>
  </si>
  <si>
    <t>мониторинг проведения  полевых работ: ежедневно в период основных полевых работ; по периодам - по итогам посевных работ (посевные площади по культурам, применение  удобрений), по заготовке кормов, уборке урожая( площади, намолот зерна по культурам, засыпка семян по культурам, вспашка зяби)</t>
  </si>
  <si>
    <t>Осуществление мониторинга развития сельского хозяйства района, выявление проблем</t>
  </si>
  <si>
    <t>2.2</t>
  </si>
  <si>
    <t>мониторинг ситуации в животноводстве: 3 раза в неделю по надою,  продаже молока, надой на 1 фуражную корову;1 раз в неделю - по цене реализации; ежемесячно-по надою,  продаже молока, надой на 1 фуражную корову, движение животных, получение приплода на 100 коров;принятие и проверка годового отчета формы 24-сх</t>
  </si>
  <si>
    <t>2.3</t>
  </si>
  <si>
    <t>мониторинг финансово- экономического состояния сельскохозяйственных предприятий: прием, свод  квартальных и годовых отчетов по хозяйствам района и сдача их    в Министерство сельского хозяйства и продовольствия Удмуртской Республики.   Обобщение и   анализ   деятельности сельскохозяйственных предприятий,  участие в прогнозировании социально-экономического развития сельскохозяйственного производства, в формировании комплексных  муниципальных программ</t>
  </si>
  <si>
    <t>2.4</t>
  </si>
  <si>
    <t xml:space="preserve">по итогам мониторинга  принимать меры реагирования: проводить совещания с участием руководителей и (или) специалистов сельскохозяйственных предприятий, при необходимости выезжать в хозяйство с рекомендациями,  доведение информации до сельхозпредприятий </t>
  </si>
  <si>
    <t xml:space="preserve">  принятие мер реагирования</t>
  </si>
  <si>
    <t>Принятие мер для реформирования экономически слабых организаций агропромышленного комплекса района, сохранения их имущественного комплекса при возбуждении дела о банкротстве</t>
  </si>
  <si>
    <t>Сохранение имущественного комплекса сельскохозяйственных организаций при возбуждении дела о банкротстве</t>
  </si>
  <si>
    <t>Предоставление консультационных услуг сельхозтоваропроизводителям по вопросам соблюдения технологии возделывания сельскохозяйственных растений, содержания животных, прогнозирования, планирования, сбыта продукции и другим вопросам в сфере сельскохозяйственного производства</t>
  </si>
  <si>
    <t>Предоставление консультационных услуг по вопросам, отнесенным к сфере агропромышленного комплекса, увеличение производства сельскохозяйственной продукции, улучшение качества</t>
  </si>
  <si>
    <t>Участие в подготовке и реализации инвестиционных проектов по созданию новых, расширению и модернизации существующих производств на территории Кезского района в сфере агропромышленного комплекса</t>
  </si>
  <si>
    <t>5.1</t>
  </si>
  <si>
    <t>Увеличение производства молока, создание новых рабочих мест</t>
  </si>
  <si>
    <t>5.2</t>
  </si>
  <si>
    <t>Улучшение качества семян зерновых и зернобобовых культур, увеличение производства сельскохозяйственной продукции</t>
  </si>
  <si>
    <t>6</t>
  </si>
  <si>
    <t>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</si>
  <si>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Повышение профессионального мастерства, поощрение лучших коллективов и работников, увеличение производства сельскохозяйственной продукции, улучшение качества</t>
  </si>
  <si>
    <t>6.1.</t>
  </si>
  <si>
    <t>Организация и проведение конкурса операторов машинного доения коров, конкурса операторов по искусственному осеменению коров</t>
  </si>
  <si>
    <t>6.2.</t>
  </si>
  <si>
    <t>Организация и проведение конкурсов (смотров-конкурсов), соревнований между сельскохозяйственными организациями по подготовке и проведению полевых работ, постановке техники на хранение,благоустройству территории РММ, по подготовке животноводческих помещений для работы в зимних условиях,по улучшению качества произведенного молока, по содержанию и выращиванию молодняка крупного рогатого скота</t>
  </si>
  <si>
    <t>7</t>
  </si>
  <si>
    <t>Организация мероприятий по проведению кадастровых работ по образованю земельных участков, выделенных в счет земельных долей из земель сельскохозяйственного назначения</t>
  </si>
  <si>
    <t>7.1</t>
  </si>
  <si>
    <t>Оказание методической и организационной помощи при  подготовке  необходимых документов  связанных с проведением кадастровых работ по образованию земельных участков, выделяемых в счет земельных долей из земель сельскохозяйственного назначения,  сельским поселениям,  сельскохозяйственным организациям, крестьянским (фермерским) хозяйствам при оказании государственной финансовой поддержки.</t>
  </si>
  <si>
    <t>7.2</t>
  </si>
  <si>
    <t>Контроль за достижением показателя результативности использования субсидии</t>
  </si>
  <si>
    <t>Создание условий для увеличения объемов производства сельскохозяйственной продукции, повышения эффективности производства</t>
  </si>
  <si>
    <t>7.3</t>
  </si>
  <si>
    <t>Организация мероприятий по  проведению семинаров, совещаний по вопросам проведения кадастровых работ по образованию земельных участков, выделяемых в счет земельных долей из земель сельскохозяйственного назначения</t>
  </si>
  <si>
    <t>04</t>
  </si>
  <si>
    <t>Повышение квалификации руководителей и специалистов, работников сельскохозяйственных организаций района</t>
  </si>
  <si>
    <t>Подготовка кадров для сельскохозяйственных организаций в рамках целевого набора</t>
  </si>
  <si>
    <t>Проведение организационных мероприятий по предоставлению социальных выплат на строительство (приобретение) жилья гражданам Российской Федерации, проживающим в сельской местности, в том числе молодым семьям и молодым специалистам, проживающим  на селе либо изъявившим желание перехать на постоянное место жительства в сельскую местность  и работать там</t>
  </si>
  <si>
    <t>Улучшение жилищных условий граждан, проживающих и работающих в сельской местности, в том числе молодых семей и молодых специалистов, улучшение  кадровой проблемы</t>
  </si>
  <si>
    <t>Ж</t>
  </si>
  <si>
    <t>Улучшение условий жизнедеятельности на сельских территориях Кезского района</t>
  </si>
  <si>
    <t>Реализация проектов местных инициатив граждан, проживающих на территории сельских поселений муниципального района</t>
  </si>
  <si>
    <t>поддержка национальных культурных традиций, народных промыслов и ремесел</t>
  </si>
  <si>
    <t>Релизация мероприятий по благоустройству сельских территорий</t>
  </si>
  <si>
    <t>создание и обустройство зон отдыха, спортивных и детсих игровых площадок, площадок для занятия адаптивной физической культурой  и адаптивным спортом для лиц с ограниченными возможностями здоровья</t>
  </si>
  <si>
    <t>организация освещения территории, включая подстветку зданий, строений, сооружений, в том числе с использованием энергосберегающих технологий</t>
  </si>
  <si>
    <t>организация пешеходных коммуникаций, в том числе тротуаров, аллей, дорожек, тропинок</t>
  </si>
  <si>
    <t>обустройство территории в целях обеспечения беспрепятсвенного предвижения инвалидов и других маломобильных групп населения</t>
  </si>
  <si>
    <t>2.5</t>
  </si>
  <si>
    <t>организация ливневых стоков</t>
  </si>
  <si>
    <t>2.6</t>
  </si>
  <si>
    <t>обустройство общественных колодцев и водоразборных колонок</t>
  </si>
  <si>
    <t>2.7</t>
  </si>
  <si>
    <t>обустройство площадок накопления твердых коммунальных отходов</t>
  </si>
  <si>
    <t>2.8</t>
  </si>
  <si>
    <t>сохранение и восстановление природных ландшафтов и историко-культурных памятников</t>
  </si>
  <si>
    <t>3.</t>
  </si>
  <si>
    <t>Развитие инженерной инфраструктуры на сельских территориях</t>
  </si>
  <si>
    <t>3.1</t>
  </si>
  <si>
    <t>развитие газификации (распределительные газовые сети) и водоснабжение (локальные водопроводы) на сельских территориях</t>
  </si>
  <si>
    <t>3.2</t>
  </si>
  <si>
    <t xml:space="preserve">Подпрограмма "Создание условий для развития  малого и среднего предпринимательства"  </t>
  </si>
  <si>
    <t>Информирование населения о мерах государственной поддержки субъектов малого и среднего предпринимательства в Удмуртской Республике</t>
  </si>
  <si>
    <t xml:space="preserve">Отдел экономики, анализа, прогноза и инвестиций </t>
  </si>
  <si>
    <t>Информированность населения о мерах государственной поддержки субъектов малого и среднего предпринимательства, получение предпринимателями государственной поддержки</t>
  </si>
  <si>
    <t>Предоставление субъектам малого и среднего предпринимательства в аренду помещений, находящихся в муниципальной собственности Кезского района</t>
  </si>
  <si>
    <t xml:space="preserve"> Отдел имущественных отношений</t>
  </si>
  <si>
    <t xml:space="preserve">Предоставление субъектам малого и среднего предпринимательства помещений в аренду </t>
  </si>
  <si>
    <t xml:space="preserve">Отчуждение объектов недвижимости, находящихся в муниципальной собственности Кезского района, субъектам малого и среднего предпринимательства </t>
  </si>
  <si>
    <t>Предоставление субъектам малого предпринимательства недвижимости</t>
  </si>
  <si>
    <t>Размещение муниципальных заказов для субъектов малого предпринимательства</t>
  </si>
  <si>
    <t>Сектор  закупок</t>
  </si>
  <si>
    <t>Размещение муниципальных заказов у субъектов малого предпринимательства</t>
  </si>
  <si>
    <t>06</t>
  </si>
  <si>
    <t>Организационное содействие для участия предпринимателей района в выставках, ярмарках продукции</t>
  </si>
  <si>
    <t>Участие субъектов малого предпринимательства в выставках и ярмарках, продвижение продукции субъектов малого предпринимательства района на республиканский, межрегиональных, международный рынки</t>
  </si>
  <si>
    <t>07</t>
  </si>
  <si>
    <t>Организация подготовки и переподготовки кадров для малого и среднего предпринимательства</t>
  </si>
  <si>
    <t>Подготовка и переподготовка кадров для малого и среднего предпринимательства</t>
  </si>
  <si>
    <t>08</t>
  </si>
  <si>
    <t>09</t>
  </si>
  <si>
    <t>10</t>
  </si>
  <si>
    <t>Публикация материалов о деятельности предпринимателей района в СМИ, размещение на официальном сайте администрации муниципального образования Кезский район в сети «Интернет»</t>
  </si>
  <si>
    <t>Публикация материалов о деятельности предпринимателей района в СМИ, размещение в сети «Интернет». Формирование позитивного имиджа предпринимателя, распространение примеров успешного ведения бизнеса</t>
  </si>
  <si>
    <t>11</t>
  </si>
  <si>
    <t>Развитие, поддержка и обслуживание специализированных информационных ресурсов Администрации муниципального образования Кезский район для субъектов малого и среднего предпринимательства в сети «Интернет»</t>
  </si>
  <si>
    <t>Ведение специализированного информационного ресурса  для субъектов малого и среднего предпринимательства в сети «Интернет». Обеспечение открытости информации о мерах поддержки предпринимательства в районе</t>
  </si>
  <si>
    <t>12</t>
  </si>
  <si>
    <t>Ведение реестра субъектов малого и среднего предпринимательства - получателей поддержки</t>
  </si>
  <si>
    <t>Опубликованный на официальном сайте Администрации Кезского района реестр субъектов малого и среднего предпринимательства - получателей поддержки. Демонстрирует возможности для других предпринимателей</t>
  </si>
  <si>
    <t>Мониторинг развития малого и среднего предпринимательства в районе, выявление проблем, разработка мер для их устранения</t>
  </si>
  <si>
    <t xml:space="preserve">Проведение мониторинга развития малого и среднего предпринимательства в районе, разработка управленческих решений для устранения проблем, создания стимулов для позитивного развития </t>
  </si>
  <si>
    <t>Участие Кезского района в республиканских конкурсах в целях получения грантов на поддержку и развитие малого и среднего предпринимательства</t>
  </si>
  <si>
    <t>Получение дополнительных финансовых средств  на поддержку и развитие малого и среднего предпринимательства в Кезском районе</t>
  </si>
  <si>
    <t>Мероприятия по содействию развития конкуренции</t>
  </si>
  <si>
    <t xml:space="preserve">Разработка  и актуализация нормативной правовой базы муниципального образования «Кезский район» в части содействия развитию конкуренции
</t>
  </si>
  <si>
    <t xml:space="preserve">Администрация МО "Кезский район", Отдел экономики, анализа, прогноза и инвестиций </t>
  </si>
  <si>
    <t>Систематизация деятельности по содействию развитию конкуренции</t>
  </si>
  <si>
    <t xml:space="preserve">Выявление и устранение факторов, ограничивающих конкуренцию; Выявление потенциала для развития конкуренции, создание стимулов и содействие
формированию условий для её развития
</t>
  </si>
  <si>
    <t xml:space="preserve">Выявление потенциала для развития конкуренции, создание стимулов и содействие формированию условий для её
развития
</t>
  </si>
  <si>
    <t xml:space="preserve">Размещение информации о деятельности по содействию развитию конкуренции на официальном сайте Кезского района
</t>
  </si>
  <si>
    <t xml:space="preserve">Повышение уровня информированности субъектов предпринимательской
деятельности и потребителей товаров, работ и услуг о состоянии конкурентной среды и деятельности по содействию
развитию конкуренции
</t>
  </si>
  <si>
    <t xml:space="preserve">Подпрограмма "Развитие потребительского рынка" </t>
  </si>
  <si>
    <t>Актуализация Схемы территориального планирования муниципального района и генеральных планов развития поселений, правил застройки и землепользования поселений, в составе которых утверждаются перспективные схемы размещения объектов потребительского рынка</t>
  </si>
  <si>
    <t>Оказание муниципальной услуги «Выдача разрешений на право организации розничных рынков»</t>
  </si>
  <si>
    <t>Выдача разрешений на право организации розничных рынков</t>
  </si>
  <si>
    <t>Проведение мероприятий, направленных на пресечение и профилактику незаконной торговли</t>
  </si>
  <si>
    <t>Контроль за соблюдением ограничений розничной продажи алкогольной продукции, а также торговли в неустановленных местах</t>
  </si>
  <si>
    <t>Проведение мониторинга сферы потребительского рынка, выявление проблем и принятие мер реагирования</t>
  </si>
  <si>
    <t>Проведение мониторинга, выявление проблем, разработка и реализация мер по их устранению</t>
  </si>
  <si>
    <t>Проведение мониторинга жалоб потребителей на качество товаров и услуг в сфере потребительского рынка</t>
  </si>
  <si>
    <t>Мониторинг жалоб потребителей на качество товаров и услуг в сфере потребительского рынка, принятие мер реагирования</t>
  </si>
  <si>
    <t>Информирование предпринимателей, занимающихся розничной торговлей, оказанием услуг в сфере общественного питания, бытовых услуг на территории Кезского района, о мерах государственной поддержки, выставках, ярмарках, смотрах-конкурсах, проводимых на региональном и межрегиональном уровнях</t>
  </si>
  <si>
    <t>Информирование предпринимателей, занимающихся розничной торговлей, оказанием услуг в сфере общественного питания, бытовых услуг о мерах государственной поддержки и организационных мероприятиях. Использование данных возможностей предпринимателями</t>
  </si>
  <si>
    <t xml:space="preserve">Подпрограмма "Создание благоприятных условий для привлечения инвестиций" </t>
  </si>
  <si>
    <t>Инвестиционные приоритеты района, установленные программным документом на среднесрочную перспективу</t>
  </si>
  <si>
    <t>05.4.1 - 05.4.3</t>
  </si>
  <si>
    <t>Прединвестиционная подготовка инвестиционных проектов</t>
  </si>
  <si>
    <t>Формирование идей, поиск инициаторов проектов, разработка бизнес-планов на начальном этапе подготовки инвестиционного проекта</t>
  </si>
  <si>
    <t>Подготовка инвестиционных площадок</t>
  </si>
  <si>
    <t>Подготовка инвестиционных площадок, в том числе внесение уточнений в градостроительную документацию, решение вопросов с собственниками земельных участков, обеспечение инженерной и социальной инфраструктурой</t>
  </si>
  <si>
    <t xml:space="preserve">Сопровождение приоритетных инвестиционных проектов </t>
  </si>
  <si>
    <t>Оказание консультационной, организационной и методической помощи инициаторам инвестиционных проектов при разработке и реализации инвестиционных проектов</t>
  </si>
  <si>
    <t xml:space="preserve">Получение  инициаторами инвестиционных проектов консультационной, организационной и методической помощи  </t>
  </si>
  <si>
    <t>Информирование предпринимателей о проведении Министерством экономики Удмуртской Республики обучающих мероприятий  (тематических семинарах, круглых столах, конференциях и т. п.), направленных на обучение новым формам и механизмам привлечения инвестиций</t>
  </si>
  <si>
    <t>Участие предпринимателей в обучающих мероприятиях, проводимых Министерством экономики Удмуртской Республики, получение новых знаний о формах и механизмах привлечения инвестиций</t>
  </si>
  <si>
    <t>Принятие решений о предоставлении обоснованных налоговых льгот по уплате земельного налога</t>
  </si>
  <si>
    <t>  Организационное обеспечение деятельности Комиссии по рассмотрению инвестиционных проектов и предложений  в  муниципальном образовании «Кезский район».</t>
  </si>
  <si>
    <t>Отдел экономики, анализа, прогноза и инвестиций</t>
  </si>
  <si>
    <t>Взаимодействие с представителями предпринимательского сообщества (обратная связь), выработка решений по созданию благоприятного инвестиционного климата на территории района</t>
  </si>
  <si>
    <t>Подпрограмма  "Поддержка социально ориентированных некоммерческих организаций"</t>
  </si>
  <si>
    <t>Проведение мероприятий (семинары, круглые столы, конференции) с участием некоммерческих организаций, посвященных развитию институтов гражданского общества, участию НКО в решении социально значимых вопросов, вопросов развития Кезского района.</t>
  </si>
  <si>
    <t>Освещение деятельности социально ориентированных некоммерческих организаций через муниципальные средства массовой информации</t>
  </si>
  <si>
    <t>Открытость информации о деятельности социально-ориентированныз некоммерческих организаций</t>
  </si>
  <si>
    <t>05.5.3</t>
  </si>
  <si>
    <t>Привлечение социально ориентированных некоммерческих организаций к участию в  различных конкурсах и целевых программах различных уровней, касающихся  социально-ориентированных некоммерческих организаций и их реализации.</t>
  </si>
  <si>
    <t>Участвуя в различных республиканских и районных конкурсах получение субсидий, грантов на реализацию проектов</t>
  </si>
  <si>
    <t>Оказание имущественной поддержки социально ориентированным некоммерческим организациям на льготных условиях (в безвозмездное пользование).</t>
  </si>
  <si>
    <t>Оказание информационной поддержки социально ориентированным некоммерческим организациям.</t>
  </si>
  <si>
    <t>Эффективное освещение деятельности СО НКО, благотворительной деятельности и добровольчества</t>
  </si>
  <si>
    <t>Приложение №2  к муниципальной программе  Администрациимуниципального образования  "Муниципальный округ Кезский район Удмуртской Республики"</t>
  </si>
  <si>
    <t>2022-2025 годы</t>
  </si>
  <si>
    <t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 том числе озеленение)</t>
  </si>
  <si>
    <t>05.2.1-05.2.5</t>
  </si>
  <si>
    <t>Разработка и актуализация плана мероприятий («дорожной карты») по содействию развитию конкуренции на территории  муниципального образования «Муниципальный округ Кезский район Удмуртской Республики»</t>
  </si>
  <si>
    <t>Мониторинг результативности и эффективности конкурентной среды в муниципальном образовании «Муниципальный округ Кезский район Удмуртской Республики»</t>
  </si>
  <si>
    <t>Подготовка ежегодного доклада о состоянии и развитии конкурентной среды на рынках товаров, работ и услуг муниципального образования «Муниципальный округ Кезский район Удмуртской Республики»</t>
  </si>
  <si>
    <t>Поддержание в актуальном состоянии схемы размещения объектов мелкорозничной нестационарной торговой сети на территории района.</t>
  </si>
  <si>
    <t>Отдел экономики, анализа, прогноза и инвестиций,  отдел  архитектуры, жилищно-коммунального и дорожного  хозяйства</t>
  </si>
  <si>
    <t>05.3.1 - 05.3.3</t>
  </si>
  <si>
    <t>Ежегодный анализ обеспеченности населения торговыми площадями, посадочными местами в организациях общественного питания</t>
  </si>
  <si>
    <t xml:space="preserve">Формирование данных для анализа запланированных показателей </t>
  </si>
  <si>
    <t xml:space="preserve"> Формирование ежегодной дислокации  организаций и объектов торговли, общественного питания и бытового обслуживания  населения.</t>
  </si>
  <si>
    <t xml:space="preserve">Формирование единого информационного пространства, включение торговых объектов хозяйствующих субъектов, осуществляющих торговую деятельность и поставку товаров на территории района, в торговый реестрУдмуртской Республики.     </t>
  </si>
  <si>
    <t>05.3.2</t>
  </si>
  <si>
    <t>05.03.2</t>
  </si>
  <si>
    <t>Разработка и утверждение в составе Прогноза  социально-экономического развития муниципального образования "Муниципальный округ Кезский район Удмуртской Республики"  на среднесрочный период инвестиционных приоритетов муниципального образования (территории, отрасли, технологии, планируемые к реализации проекты)</t>
  </si>
  <si>
    <t>Отдел экономики, анализа, прогноза и инвестиций, Отдел имущественных отношений, Отдел архитектуры, жилищно-коммунального и дорожного хозяйства</t>
  </si>
  <si>
    <t>Сопровождение инвестиционных проектов, имеющих приоритетное значение для социально-экономического развития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</si>
  <si>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проектах муниципального образования "Муниципальный округ Кезский район Удмуртской Республики", нуждающихся в дополнительных инвестициях, на Инвестиционном портале Удмуртской Республики </t>
  </si>
  <si>
    <t>Открытость информации об инвестиционных проектах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</si>
  <si>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 площадках на территории муниципального образования "Муниципальный округ Кезский район Удмуртской Республики"   на Инвестиционном портале Удмуртской Республики </t>
  </si>
  <si>
    <t>Открытость информации об инвестиционных плащадках, имеющихся на территории муниципального образования "Муниципальный округ Кезский район Удмуртской Республики"</t>
  </si>
  <si>
    <t>Содействие в организации обучающих семинаров для специалистов потребительского рынка</t>
  </si>
  <si>
    <t>повышение профессионального уровня специалистов и качества оказываемых услуг</t>
  </si>
  <si>
    <t>05.3.1</t>
  </si>
  <si>
    <t>Содействие в организации участия специалистов потребительского рынка в районных, республиканских и всероссийских конкурсах профессионального масерства</t>
  </si>
  <si>
    <t>повышение профессионального масерства специалистов сферы потребительского рынка и качества оказываемых услуг</t>
  </si>
  <si>
    <t>Проработка вопроса о возможности установления органами местного самоуправления  пониженных ставок и (или) налоговых льгот) по земельному налогу в целях создания дополнительных стимулов для реализации приоритетных инвестиционных проектов на территории муниципального образования "Муниципальный округ Кезский район Удмуртской Республики"</t>
  </si>
  <si>
    <t>Структурные подразделения  Администрации муниципального образования "Муниципальный округ Кезский район Удмуртской Республики"</t>
  </si>
  <si>
    <t xml:space="preserve">Администрация района, отдел культуры, туризма, спорта и молодежной политики </t>
  </si>
  <si>
    <t>Администрация района, Отдел имущественных отношений</t>
  </si>
  <si>
    <t>Предоставление имущества, находящегося в собственности муниципального образования "Муниципальный округ Кезский район Удмуртской Республики, социально ориентированным некоммерческим организациям на льготных условиях (в безвозмездное пользование).</t>
  </si>
  <si>
    <t>05.5.1-05.5.3</t>
  </si>
  <si>
    <t xml:space="preserve">05.5.1; 05.5.2; </t>
  </si>
  <si>
    <t>Администрация района, заместитель главы Администрации по социальным вопросам, Управление образованием, Отдел культуры, туризма, спорта и молодежной политики</t>
  </si>
  <si>
    <t>Повышение  информированности  членов СОНКО и заинтересованных лиц</t>
  </si>
  <si>
    <t>Администрация района, отдел культуры, туризма, спорта и молодежной политики , отдел экономики, анализа, прогноза и инвестиций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</si>
  <si>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</si>
  <si>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</si>
  <si>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</si>
  <si>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</si>
  <si>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</si>
  <si>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</si>
  <si>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Подпрограмма "Развитие сельского хозяйства и расширение рынка сельскохозяйственной продукции"</t>
  </si>
  <si>
    <t>Меры муниципального регулирования, применяемые в сфере реализации подпрограммы, не поддаются финансовой оценке</t>
  </si>
  <si>
    <t xml:space="preserve">Подпрограмма  "Создание условий для развития малого и среднего предпринимательства" </t>
  </si>
  <si>
    <t>Подпрограмма "Создание благоприятных условий  для привлечения инвестиций"</t>
  </si>
  <si>
    <t>Меры муниципального регулирования по предоставлению (выполнению) платных  услуг(работ) и предоставлению льгот в рамках подпрограммы не предусмотрены</t>
  </si>
  <si>
    <t>Приложение №3  к муниципальной программе  Администрациимуниципального образования  "Муниципальный округ Кезский район Удмуртской Республики"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</si>
  <si>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</si>
  <si>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</si>
  <si>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 (работы)</t>
  </si>
  <si>
    <t>Наименование показателя</t>
  </si>
  <si>
    <t>В рамках подпрограммы муниципальные услуги муниципальными учреждениями не оказываются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</si>
  <si>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</si>
  <si>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</si>
  <si>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И</t>
  </si>
  <si>
    <t>Рз</t>
  </si>
  <si>
    <t>Пр</t>
  </si>
  <si>
    <t>ЦС</t>
  </si>
  <si>
    <t>ВР</t>
  </si>
  <si>
    <t xml:space="preserve">Всего </t>
  </si>
  <si>
    <t>Отдел сельского хозяйства и продовольствия Администрации МО "Кезский район", Отдел экономики, анализа, прогноза и инвестиций Администрации МО "Кезский район"</t>
  </si>
  <si>
    <t>461, 456</t>
  </si>
  <si>
    <t>Развитие сельского хозяйства и расширение рынка сельскохозяйственной продукции</t>
  </si>
  <si>
    <t>Всего</t>
  </si>
  <si>
    <t>Отдел сельского хозяйства и продовольствия Администрации МО "Кезский район"</t>
  </si>
  <si>
    <t>461</t>
  </si>
  <si>
    <t>0510361810</t>
  </si>
  <si>
    <t>0510160030</t>
  </si>
  <si>
    <t>129, 122,   121,    242,   244, 852</t>
  </si>
  <si>
    <t>создание и обустройство зон отдыха, спортивных и детских площадок, площадок для занятий адаптивной физической культурой и адаптивным спортом для лиц с ограниченными возможностями здоровья (строительство "Универсальной спортивной площадки в поселке Кез Удмуртской Республики")</t>
  </si>
  <si>
    <t>05Ж05L576A</t>
  </si>
  <si>
    <t>05Ж05R576A</t>
  </si>
  <si>
    <t>Развитие инженерной инфраструктуры на  сельских территориях</t>
  </si>
  <si>
    <t>Развитие газификации (распределительные газовые сети) и водоснабжение (локальные водопроводы) на сельских территориях (газораспределительные сети д. Верх-Сыга, д. Ключевское, д. Адямигурт (3 этап) (Строительство 3 этапа, газораспределительных сетей,деревни Верх -Сыга, д. Сыга-2, Адямигурт. Два этапа уже сделаны на сумму 7680 тыс.руб.).</t>
  </si>
  <si>
    <t>456</t>
  </si>
  <si>
    <t xml:space="preserve"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(втом числе озеленение) . </t>
  </si>
  <si>
    <t>Строительство и установка очистных сооружений канализации Центральной районной больницы и микрорайона больничный городок, пос. Кез</t>
  </si>
  <si>
    <t>Создание условий для развития малого и среднего предпринимательства</t>
  </si>
  <si>
    <t>Развитие потребительского рынка</t>
  </si>
  <si>
    <t>Создание благоприятных условий для привлечения инвестиций</t>
  </si>
  <si>
    <t>Поддержка социально ориентированных некоммерческих организаций</t>
  </si>
  <si>
    <t>Администрация муниципального образования "Кезский район"</t>
  </si>
  <si>
    <t xml:space="preserve">Отдел сельского хозяйства и продовольствия </t>
  </si>
  <si>
    <t>05Ж05L5762</t>
  </si>
  <si>
    <t>05Ж05S6290</t>
  </si>
  <si>
    <t>2025  год</t>
  </si>
  <si>
    <t>Расходы на содержание имущества казны</t>
  </si>
  <si>
    <t>Администрация муниципального образования "Муниципальный округ Кезский район Удмуртской Республики"</t>
  </si>
  <si>
    <t>05Ж0560140</t>
  </si>
  <si>
    <t>Содержание скотомогильников (биометрических ям) и мест захоронения животных, павших от сибирской язвы и скотомогильных</t>
  </si>
  <si>
    <t>0510309020</t>
  </si>
  <si>
    <t xml:space="preserve">Предоставление и распределение субсидий из федерального бюджета бюджетам  субъектов Российской Федерации на оказание финансовой поддержки пр  исполнении расходных обязательств муниципальных образований по строительству жилья, предоставляемого </t>
  </si>
  <si>
    <t>0510463300</t>
  </si>
  <si>
    <t>1510463300</t>
  </si>
  <si>
    <t>05Ж0500820</t>
  </si>
  <si>
    <t>0510462100</t>
  </si>
  <si>
    <t>Реализация комплекса мер, направленных на обеспечение квалифицированными кадрами сельскохозяйственных организаций  (организационные мероприятия)</t>
  </si>
  <si>
    <t>Строительство многофункционального сельского дома культуры в д. Степаненки</t>
  </si>
  <si>
    <t>Капитальный ремонт Кузьминского сельского клуба, Удмурт-Зязьгорского сельского клуба филиалов МБУК "Кезский РДК"</t>
  </si>
  <si>
    <t xml:space="preserve">Строительство волоконно-оптических линий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</si>
  <si>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</si>
  <si>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</si>
  <si>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</si>
  <si>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</si>
  <si>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</si>
  <si>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бюджет муниципального образования "Кезский район"</t>
  </si>
  <si>
    <t>в том числе:</t>
  </si>
  <si>
    <t>собственные средства бюджета  муниципального образования "Кезский район"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</si>
  <si>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</si>
  <si>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</si>
  <si>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</si>
  <si>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   субвенции из бюджетов поселений</t>
  </si>
  <si>
    <t>средства бюджета Удмуртской Республики, планируемые к привлечению</t>
  </si>
  <si>
    <t>средства Федерального бюджета, планируемые к привлечению</t>
  </si>
  <si>
    <t>иные источники</t>
  </si>
  <si>
    <t>0</t>
  </si>
  <si>
    <t>Строительство ФОК в п. Кез, строительство спортивного стадиона в с. Чепца</t>
  </si>
  <si>
    <t>Капитальный ремонт СОК "Олимп"</t>
  </si>
  <si>
    <t>05.1.1 - 05.1.10</t>
  </si>
  <si>
    <t>Реализация установленных полномочий (функций) отдела  сельского хозяйства и продовольствия Администрации муниципального образования «Муниципальный округ Кезский район Удмуртской Республики»</t>
  </si>
  <si>
    <t>Строительство и реконструкция животноводческих  помещений</t>
  </si>
  <si>
    <t xml:space="preserve">Строительство, реконструкция и газификация зерносушильных комплексов                                                                   </t>
  </si>
  <si>
    <t>Реализация комплекса мер, направленных на обеспечение квалифицированными кадрами сельскохозяйственных организаций муниципального образования  "Муниципальный округ Кезский район Удмуртской Республики" (организационные мероприятия)</t>
  </si>
  <si>
    <t>Организация мероприятий по проведению учеб, семинаров, совещаний по повышению квалификации руководителей и специалистов,  кадров рабочих профессий сельскохозяйственных организаций, крестьянских (фермерских) хозяйств, отдела сельского хозяйства и продовольствия района</t>
  </si>
  <si>
    <t>Реализация комплекса мер, связанных с подготовкой молодых специалистов и их последующим трудоустройством в организации агропромышленного комплексамуниципального образования  "Муниципальный округ Кезский район Удмуртской Республики" (целевой набор на получение высшего или среднего профессионального образования)</t>
  </si>
  <si>
    <t>Число субъектов малого и среднего предпринимательства в расчете на 1000 человек населения</t>
  </si>
  <si>
    <t xml:space="preserve">муниципальная программа  "Создание условий для устойчивого экономического развития на 2022-2025 годы" </t>
  </si>
  <si>
    <t>Приложение №1  к муниципальной программе  Администрациимуниципального образования  "Муниципальный округ Кезский район Удмуртской Республики"</t>
  </si>
  <si>
    <t>Приложение №4  к муниципальной программе  Администрациимуниципального образования  "Муниципальный округ Кезский район Удмуртской Республики"</t>
  </si>
  <si>
    <t>18587,7</t>
  </si>
  <si>
    <t>Капитальный ремонт спортивной площадки</t>
  </si>
  <si>
    <t xml:space="preserve"> Капитальный ремонт Гыинского сельского клуба (реконструкция Гыинского сельского клуба, замена кровли, окон, входная группа, внутренние работы)</t>
  </si>
  <si>
    <t>Благоустройство сельских территорий (строительство улично-дорожной сети, обустройство детских игровых площадок и.т.д)</t>
  </si>
  <si>
    <t>Создание условий для устойчивого экономического развития на 2022-2025  годы</t>
  </si>
  <si>
    <t>Приложение №6  к муниципальной программе  Администрациимуниципального образования  "Муниципальный округ Кезский район Удмуртской Республики"</t>
  </si>
  <si>
    <t xml:space="preserve">«Создание условий для устойчивого экономического развития» на 2022-2025 годы </t>
  </si>
  <si>
    <t>Организация участия муниципального образования «Муниципальный округ Кезский район Удмуртской Республики» во всероссийских мероприятиях, реализуемых в соответствии с Федеральной целевой программой «Комплексное развитие сельских территорий" на 2020-2025 годы</t>
  </si>
  <si>
    <t>466</t>
  </si>
  <si>
    <t>157592,683</t>
  </si>
  <si>
    <t>Подготовка проектов межевания земельных участков и на проведение кадастровых работ.</t>
  </si>
  <si>
    <t>Ресурсное обеспечение реализации муниципальной программы за счет средств бюджета муниципального образования  "Муниципальный округ Кезский район Удмуртской Республики"</t>
  </si>
  <si>
    <t>05103L5990</t>
  </si>
  <si>
    <t>656,7</t>
  </si>
  <si>
    <t>0,1</t>
  </si>
  <si>
    <t>05Ж0562200</t>
  </si>
  <si>
    <t>Капитальный ремонт сетей водоснабжения в с.Юски</t>
  </si>
  <si>
    <t>Капитальный ремонт сетей водоснабжения д.Н-Унтем</t>
  </si>
  <si>
    <t>Газораспределительные сети д.В-Уди,д.Ключевское, д.Адямигурт</t>
  </si>
  <si>
    <t>Капитальный ремонт МБУДО «Кезский РЦДТ»</t>
  </si>
  <si>
    <t>Капитальный ремонт здания Удмурт-Зязьгорского клуба</t>
  </si>
  <si>
    <t>05Ж05L5769</t>
  </si>
  <si>
    <t>Управление территориального развития</t>
  </si>
  <si>
    <t>9364,6</t>
  </si>
  <si>
    <t>Приложение №5  к муниципальной программе  Администрации муниципального образования  "Муниципальный округ Кезский район Удмуртской Республики"</t>
  </si>
  <si>
    <t>0550360160</t>
  </si>
  <si>
    <t>2026 год</t>
  </si>
  <si>
    <t>05Ж0562240</t>
  </si>
  <si>
    <t>37983,1</t>
  </si>
  <si>
    <t>05Ж0563300</t>
  </si>
  <si>
    <t>21,7</t>
  </si>
  <si>
    <t>11246,5</t>
  </si>
  <si>
    <t>7088,8</t>
  </si>
  <si>
    <t>оценка</t>
  </si>
  <si>
    <t>104,5 Удм.</t>
  </si>
  <si>
    <t>2022-2026 годы</t>
  </si>
  <si>
    <t>8</t>
  </si>
  <si>
    <t>Содержание скотомогильников (биометрических ям) и мест захоронения животных, павших от сибирской язвы</t>
  </si>
  <si>
    <t>Муниципальная программа "Создание условий для устойчивого экономического развития на 2022-2026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</si>
</sst>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#,##0.000"/>
    <numFmt numFmtId="167" formatCode="0.000"/>
  </numFmts>
  <fonts count="4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b/>
      <sz val="12"/>
      <color rgb="FF0000CC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CC"/>
      <name val="Times New Roman"/>
      <family val="1"/>
      <charset val="204"/>
    </font>
    <font>
      <sz val="12"/>
      <color rgb="FF0000CC"/>
      <name val="Calibri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b/>
      <sz val="12"/>
      <name val="Calibri"/>
      <family val="2"/>
      <charset val="204"/>
    </font>
    <font>
      <sz val="8"/>
      <name val="Calibri"/>
      <family val="2"/>
      <charset val="204"/>
      <scheme val="minor"/>
    </font>
    <font>
      <sz val="11"/>
      <color rgb="FF0000CC"/>
      <name val="Calibri"/>
      <family val="2"/>
      <charset val="204"/>
    </font>
    <font>
      <b/>
      <sz val="11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0"/>
      <color rgb="FF0000CC"/>
      <name val="Times New Roman"/>
      <family val="1"/>
      <charset val="204"/>
    </font>
    <font>
      <sz val="12"/>
      <color rgb="FF00206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0" fontId="13" fillId="0" borderId="0"/>
    <xf numFmtId="0" fontId="16" fillId="0" borderId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9" fillId="7" borderId="12" applyNumberFormat="0" applyAlignment="0" applyProtection="0"/>
    <xf numFmtId="0" fontId="20" fillId="14" borderId="13" applyNumberFormat="0" applyAlignment="0" applyProtection="0"/>
    <xf numFmtId="0" fontId="21" fillId="14" borderId="12" applyNumberFormat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7" applyNumberFormat="0" applyFill="0" applyAlignment="0" applyProtection="0"/>
    <xf numFmtId="0" fontId="26" fillId="15" borderId="18" applyNumberFormat="0" applyAlignment="0" applyProtection="0"/>
    <xf numFmtId="0" fontId="27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29" fillId="5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17" borderId="19" applyNumberFormat="0" applyFont="0" applyAlignment="0" applyProtection="0"/>
    <xf numFmtId="0" fontId="31" fillId="0" borderId="20" applyNumberFormat="0" applyFill="0" applyAlignment="0" applyProtection="0"/>
    <xf numFmtId="0" fontId="32" fillId="0" borderId="0" applyNumberFormat="0" applyFill="0" applyBorder="0" applyAlignment="0" applyProtection="0"/>
    <xf numFmtId="0" fontId="33" fillId="6" borderId="0" applyNumberFormat="0" applyBorder="0" applyAlignment="0" applyProtection="0"/>
  </cellStyleXfs>
  <cellXfs count="331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3" fillId="4" borderId="0" xfId="0" applyFont="1" applyFill="1"/>
    <xf numFmtId="0" fontId="8" fillId="0" borderId="1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/>
    </xf>
    <xf numFmtId="0" fontId="1" fillId="0" borderId="4" xfId="0" applyFont="1" applyBorder="1"/>
    <xf numFmtId="0" fontId="1" fillId="0" borderId="8" xfId="0" applyFont="1" applyBorder="1"/>
    <xf numFmtId="0" fontId="10" fillId="0" borderId="1" xfId="0" applyFont="1" applyBorder="1"/>
    <xf numFmtId="0" fontId="8" fillId="3" borderId="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166" fontId="2" fillId="3" borderId="1" xfId="0" applyNumberFormat="1" applyFont="1" applyFill="1" applyBorder="1" applyAlignment="1">
      <alignment horizontal="center" vertical="center" wrapText="1"/>
    </xf>
    <xf numFmtId="166" fontId="2" fillId="3" borderId="9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vertical="top" wrapText="1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top"/>
    </xf>
    <xf numFmtId="0" fontId="15" fillId="0" borderId="0" xfId="0" applyFont="1"/>
    <xf numFmtId="0" fontId="12" fillId="0" borderId="0" xfId="0" applyFont="1"/>
    <xf numFmtId="49" fontId="9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3" borderId="1" xfId="0" applyFont="1" applyFill="1" applyBorder="1" applyAlignment="1">
      <alignment horizontal="center" vertical="top" wrapText="1"/>
    </xf>
    <xf numFmtId="49" fontId="8" fillId="0" borderId="1" xfId="1" applyNumberFormat="1" applyFont="1" applyBorder="1" applyAlignment="1">
      <alignment horizontal="center" vertical="top"/>
    </xf>
    <xf numFmtId="0" fontId="10" fillId="0" borderId="0" xfId="0" applyFont="1"/>
    <xf numFmtId="0" fontId="17" fillId="0" borderId="0" xfId="0" applyFont="1"/>
    <xf numFmtId="49" fontId="8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horizontal="justify" vertical="top" wrapText="1"/>
    </xf>
    <xf numFmtId="0" fontId="8" fillId="0" borderId="0" xfId="0" applyFont="1" applyAlignment="1">
      <alignment horizontal="justify" vertical="top"/>
    </xf>
    <xf numFmtId="0" fontId="35" fillId="0" borderId="1" xfId="0" applyFont="1" applyBorder="1"/>
    <xf numFmtId="0" fontId="2" fillId="0" borderId="0" xfId="0" applyFont="1" applyAlignment="1">
      <alignment horizontal="left"/>
    </xf>
    <xf numFmtId="0" fontId="34" fillId="0" borderId="0" xfId="0" applyFont="1"/>
    <xf numFmtId="0" fontId="34" fillId="0" borderId="0" xfId="0" applyFont="1" applyAlignment="1">
      <alignment vertical="top" wrapText="1"/>
    </xf>
    <xf numFmtId="0" fontId="8" fillId="0" borderId="0" xfId="0" applyFont="1"/>
    <xf numFmtId="0" fontId="9" fillId="0" borderId="0" xfId="0" applyFont="1" applyAlignment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36" fillId="0" borderId="0" xfId="0" applyFont="1"/>
    <xf numFmtId="49" fontId="8" fillId="3" borderId="1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165" fontId="38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3" borderId="9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165" fontId="2" fillId="3" borderId="9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0" fillId="0" borderId="1" xfId="0" applyBorder="1"/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center" wrapText="1"/>
    </xf>
    <xf numFmtId="0" fontId="9" fillId="0" borderId="21" xfId="0" applyFont="1" applyBorder="1" applyAlignment="1">
      <alignment horizontal="center" wrapText="1"/>
    </xf>
    <xf numFmtId="0" fontId="38" fillId="0" borderId="1" xfId="0" applyFont="1" applyBorder="1" applyAlignment="1">
      <alignment horizontal="center"/>
    </xf>
    <xf numFmtId="0" fontId="38" fillId="0" borderId="1" xfId="0" applyFont="1" applyBorder="1" applyAlignment="1">
      <alignment horizontal="center" vertical="top" wrapText="1"/>
    </xf>
    <xf numFmtId="49" fontId="41" fillId="0" borderId="1" xfId="0" applyNumberFormat="1" applyFont="1" applyBorder="1" applyAlignment="1">
      <alignment horizontal="center"/>
    </xf>
    <xf numFmtId="0" fontId="41" fillId="0" borderId="1" xfId="0" applyFont="1" applyBorder="1" applyAlignment="1">
      <alignment horizontal="center"/>
    </xf>
    <xf numFmtId="0" fontId="41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3" fillId="0" borderId="0" xfId="0" applyFont="1"/>
    <xf numFmtId="0" fontId="8" fillId="0" borderId="0" xfId="0" applyFont="1" applyAlignment="1">
      <alignment horizontal="center" vertical="top" wrapText="1"/>
    </xf>
    <xf numFmtId="0" fontId="34" fillId="3" borderId="0" xfId="0" applyFont="1" applyFill="1"/>
    <xf numFmtId="0" fontId="9" fillId="3" borderId="0" xfId="0" applyFont="1" applyFill="1" applyAlignment="1">
      <alignment horizontal="center" vertical="center" wrapText="1"/>
    </xf>
    <xf numFmtId="0" fontId="41" fillId="3" borderId="0" xfId="0" applyFont="1" applyFill="1"/>
    <xf numFmtId="0" fontId="44" fillId="3" borderId="0" xfId="0" applyFont="1" applyFill="1" applyAlignment="1">
      <alignment horizontal="center"/>
    </xf>
    <xf numFmtId="0" fontId="9" fillId="3" borderId="1" xfId="0" applyFont="1" applyFill="1" applyBorder="1" applyAlignment="1">
      <alignment vertical="top" wrapText="1"/>
    </xf>
    <xf numFmtId="165" fontId="9" fillId="3" borderId="1" xfId="0" applyNumberFormat="1" applyFont="1" applyFill="1" applyBorder="1" applyAlignment="1">
      <alignment horizontal="center" vertical="top" wrapText="1"/>
    </xf>
    <xf numFmtId="2" fontId="9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164" fontId="9" fillId="3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1" fontId="9" fillId="3" borderId="1" xfId="0" applyNumberFormat="1" applyFont="1" applyFill="1" applyBorder="1" applyAlignment="1">
      <alignment horizontal="center" vertical="top"/>
    </xf>
    <xf numFmtId="164" fontId="8" fillId="3" borderId="1" xfId="0" applyNumberFormat="1" applyFont="1" applyFill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top" wrapText="1"/>
    </xf>
    <xf numFmtId="0" fontId="38" fillId="0" borderId="1" xfId="0" applyFont="1" applyBorder="1" applyAlignment="1">
      <alignment horizontal="left" vertical="top" wrapText="1"/>
    </xf>
    <xf numFmtId="0" fontId="43" fillId="0" borderId="1" xfId="0" applyFont="1" applyBorder="1"/>
    <xf numFmtId="0" fontId="38" fillId="0" borderId="9" xfId="0" applyFont="1" applyBorder="1" applyAlignment="1">
      <alignment horizontal="left" vertical="top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3" borderId="0" xfId="0" applyFont="1" applyFill="1"/>
    <xf numFmtId="0" fontId="9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165" fontId="8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/>
    </xf>
    <xf numFmtId="49" fontId="9" fillId="3" borderId="1" xfId="0" applyNumberFormat="1" applyFont="1" applyFill="1" applyBorder="1" applyAlignment="1">
      <alignment horizontal="center" vertical="top"/>
    </xf>
    <xf numFmtId="165" fontId="8" fillId="3" borderId="1" xfId="0" applyNumberFormat="1" applyFont="1" applyFill="1" applyBorder="1" applyAlignment="1">
      <alignment horizontal="center" vertical="top"/>
    </xf>
    <xf numFmtId="49" fontId="35" fillId="3" borderId="1" xfId="0" applyNumberFormat="1" applyFont="1" applyFill="1" applyBorder="1" applyAlignment="1">
      <alignment horizontal="center" vertical="top"/>
    </xf>
    <xf numFmtId="0" fontId="43" fillId="3" borderId="0" xfId="0" applyFont="1" applyFill="1"/>
    <xf numFmtId="167" fontId="9" fillId="3" borderId="1" xfId="0" applyNumberFormat="1" applyFont="1" applyFill="1" applyBorder="1" applyAlignment="1">
      <alignment horizontal="center" vertical="top" wrapText="1"/>
    </xf>
    <xf numFmtId="2" fontId="8" fillId="3" borderId="1" xfId="0" applyNumberFormat="1" applyFont="1" applyFill="1" applyBorder="1" applyAlignment="1">
      <alignment horizontal="center" vertical="top" wrapText="1"/>
    </xf>
    <xf numFmtId="49" fontId="38" fillId="0" borderId="2" xfId="0" applyNumberFormat="1" applyFont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164" fontId="45" fillId="3" borderId="1" xfId="0" applyNumberFormat="1" applyFont="1" applyFill="1" applyBorder="1" applyAlignment="1">
      <alignment horizontal="center" vertical="center" wrapText="1"/>
    </xf>
    <xf numFmtId="0" fontId="45" fillId="3" borderId="1" xfId="0" applyFont="1" applyFill="1" applyBorder="1" applyAlignment="1">
      <alignment horizontal="center" vertical="center" wrapText="1"/>
    </xf>
    <xf numFmtId="0" fontId="45" fillId="3" borderId="9" xfId="0" applyFont="1" applyFill="1" applyBorder="1" applyAlignment="1">
      <alignment horizontal="center" vertical="center" wrapText="1"/>
    </xf>
    <xf numFmtId="49" fontId="45" fillId="3" borderId="1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center" vertical="top"/>
    </xf>
    <xf numFmtId="0" fontId="37" fillId="3" borderId="1" xfId="0" applyFont="1" applyFill="1" applyBorder="1" applyAlignment="1">
      <alignment horizontal="center" vertical="center" wrapText="1"/>
    </xf>
    <xf numFmtId="49" fontId="37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49" fontId="9" fillId="0" borderId="22" xfId="0" applyNumberFormat="1" applyFont="1" applyBorder="1" applyAlignment="1">
      <alignment horizontal="center" vertical="top"/>
    </xf>
    <xf numFmtId="165" fontId="9" fillId="3" borderId="1" xfId="0" applyNumberFormat="1" applyFont="1" applyFill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/>
    </xf>
    <xf numFmtId="0" fontId="34" fillId="0" borderId="0" xfId="0" applyFont="1" applyAlignment="1">
      <alignment horizontal="center" vertical="top" wrapText="1"/>
    </xf>
    <xf numFmtId="165" fontId="9" fillId="3" borderId="9" xfId="0" applyNumberFormat="1" applyFont="1" applyFill="1" applyBorder="1" applyAlignment="1">
      <alignment horizontal="center" vertical="top" wrapText="1"/>
    </xf>
    <xf numFmtId="1" fontId="9" fillId="3" borderId="9" xfId="0" applyNumberFormat="1" applyFont="1" applyFill="1" applyBorder="1" applyAlignment="1">
      <alignment horizontal="center" vertical="top"/>
    </xf>
    <xf numFmtId="165" fontId="9" fillId="3" borderId="9" xfId="0" applyNumberFormat="1" applyFont="1" applyFill="1" applyBorder="1" applyAlignment="1">
      <alignment horizontal="center" vertical="top"/>
    </xf>
    <xf numFmtId="0" fontId="10" fillId="0" borderId="9" xfId="0" applyFont="1" applyBorder="1"/>
    <xf numFmtId="164" fontId="9" fillId="0" borderId="9" xfId="0" applyNumberFormat="1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165" fontId="9" fillId="4" borderId="1" xfId="0" applyNumberFormat="1" applyFont="1" applyFill="1" applyBorder="1" applyAlignment="1">
      <alignment horizontal="center" vertical="top" wrapText="1"/>
    </xf>
    <xf numFmtId="165" fontId="9" fillId="4" borderId="9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10" fillId="3" borderId="9" xfId="0" applyFont="1" applyFill="1" applyBorder="1"/>
    <xf numFmtId="0" fontId="10" fillId="3" borderId="9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35" fillId="0" borderId="1" xfId="0" applyFont="1" applyBorder="1"/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wrapText="1"/>
    </xf>
    <xf numFmtId="0" fontId="42" fillId="2" borderId="1" xfId="0" applyFont="1" applyFill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38" fillId="0" borderId="2" xfId="0" applyNumberFormat="1" applyFont="1" applyBorder="1" applyAlignment="1">
      <alignment horizontal="left" vertical="top" wrapText="1"/>
    </xf>
    <xf numFmtId="49" fontId="38" fillId="0" borderId="22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49" fontId="38" fillId="0" borderId="2" xfId="0" applyNumberFormat="1" applyFont="1" applyBorder="1" applyAlignment="1">
      <alignment horizontal="center" vertical="top" wrapText="1"/>
    </xf>
    <xf numFmtId="49" fontId="38" fillId="0" borderId="22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38" fillId="0" borderId="3" xfId="0" applyNumberFormat="1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0" fontId="38" fillId="0" borderId="2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top" wrapText="1"/>
    </xf>
    <xf numFmtId="49" fontId="9" fillId="2" borderId="9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0" borderId="2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37" fillId="0" borderId="0" xfId="0" applyFont="1" applyAlignment="1">
      <alignment horizontal="center" vertical="top" wrapText="1"/>
    </xf>
    <xf numFmtId="0" fontId="9" fillId="3" borderId="0" xfId="0" applyFont="1" applyFill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38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37" fillId="0" borderId="2" xfId="0" applyFont="1" applyBorder="1" applyAlignment="1">
      <alignment horizontal="left" vertical="top" wrapText="1"/>
    </xf>
    <xf numFmtId="0" fontId="37" fillId="0" borderId="3" xfId="0" applyFont="1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0" fontId="0" fillId="0" borderId="2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5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2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top"/>
    </xf>
    <xf numFmtId="49" fontId="9" fillId="3" borderId="22" xfId="0" applyNumberFormat="1" applyFont="1" applyFill="1" applyBorder="1" applyAlignment="1">
      <alignment horizontal="center" vertical="top"/>
    </xf>
    <xf numFmtId="49" fontId="9" fillId="3" borderId="3" xfId="0" applyNumberFormat="1" applyFont="1" applyFill="1" applyBorder="1" applyAlignment="1">
      <alignment horizontal="center" vertical="top"/>
    </xf>
    <xf numFmtId="0" fontId="2" fillId="3" borderId="1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top"/>
    </xf>
    <xf numFmtId="0" fontId="8" fillId="3" borderId="1" xfId="0" applyNumberFormat="1" applyFont="1" applyFill="1" applyBorder="1" applyAlignment="1">
      <alignment horizontal="center" vertical="top"/>
    </xf>
    <xf numFmtId="0" fontId="1" fillId="0" borderId="10" xfId="0" applyFont="1" applyBorder="1"/>
    <xf numFmtId="0" fontId="1" fillId="0" borderId="11" xfId="0" applyFont="1" applyBorder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4" borderId="1" xfId="0" applyFont="1" applyFill="1" applyBorder="1" applyAlignment="1">
      <alignment horizontal="left" vertical="top" wrapText="1"/>
    </xf>
    <xf numFmtId="0" fontId="2" fillId="4" borderId="0" xfId="0" applyFont="1" applyFill="1" applyAlignment="1">
      <alignment vertical="top" wrapText="1"/>
    </xf>
    <xf numFmtId="0" fontId="2" fillId="4" borderId="0" xfId="0" applyFont="1" applyFill="1" applyAlignment="1">
      <alignment horizontal="justify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wrapText="1"/>
    </xf>
    <xf numFmtId="0" fontId="2" fillId="4" borderId="9" xfId="0" applyFont="1" applyFill="1" applyBorder="1" applyAlignment="1">
      <alignment horizontal="left" vertical="top" wrapText="1"/>
    </xf>
    <xf numFmtId="0" fontId="9" fillId="0" borderId="10" xfId="1" applyFont="1" applyBorder="1" applyAlignment="1">
      <alignment horizontal="center" vertical="top" wrapText="1"/>
    </xf>
    <xf numFmtId="0" fontId="9" fillId="0" borderId="11" xfId="1" applyFont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</cellXfs>
  <cellStyles count="26">
    <cellStyle name="Акцент1 2" xfId="3" xr:uid="{00000000-0005-0000-0000-000000000000}"/>
    <cellStyle name="Акцент2 2" xfId="4" xr:uid="{00000000-0005-0000-0000-000001000000}"/>
    <cellStyle name="Акцент3 2" xfId="5" xr:uid="{00000000-0005-0000-0000-000002000000}"/>
    <cellStyle name="Акцент4 2" xfId="6" xr:uid="{00000000-0005-0000-0000-000003000000}"/>
    <cellStyle name="Акцент5 2" xfId="7" xr:uid="{00000000-0005-0000-0000-000004000000}"/>
    <cellStyle name="Акцент6 2" xfId="8" xr:uid="{00000000-0005-0000-0000-000005000000}"/>
    <cellStyle name="Ввод  2" xfId="9" xr:uid="{00000000-0005-0000-0000-000006000000}"/>
    <cellStyle name="Вывод 2" xfId="10" xr:uid="{00000000-0005-0000-0000-000007000000}"/>
    <cellStyle name="Вычисление 2" xfId="11" xr:uid="{00000000-0005-0000-0000-000008000000}"/>
    <cellStyle name="Заголовок 1 2" xfId="12" xr:uid="{00000000-0005-0000-0000-000009000000}"/>
    <cellStyle name="Заголовок 2 2" xfId="13" xr:uid="{00000000-0005-0000-0000-00000A000000}"/>
    <cellStyle name="Заголовок 3 2" xfId="14" xr:uid="{00000000-0005-0000-0000-00000B000000}"/>
    <cellStyle name="Заголовок 4 2" xfId="15" xr:uid="{00000000-0005-0000-0000-00000C000000}"/>
    <cellStyle name="Итог 2" xfId="16" xr:uid="{00000000-0005-0000-0000-00000D000000}"/>
    <cellStyle name="Контрольная ячейка 2" xfId="17" xr:uid="{00000000-0005-0000-0000-00000E000000}"/>
    <cellStyle name="Название 2" xfId="18" xr:uid="{00000000-0005-0000-0000-00000F000000}"/>
    <cellStyle name="Нейтральный 2" xfId="19" xr:uid="{00000000-0005-0000-0000-000010000000}"/>
    <cellStyle name="Обычный" xfId="0" builtinId="0"/>
    <cellStyle name="Обычный 2" xfId="2" xr:uid="{00000000-0005-0000-0000-000012000000}"/>
    <cellStyle name="Обычный_2" xfId="1" xr:uid="{00000000-0005-0000-0000-000013000000}"/>
    <cellStyle name="Плохой 2" xfId="20" xr:uid="{00000000-0005-0000-0000-000014000000}"/>
    <cellStyle name="Пояснение 2" xfId="21" xr:uid="{00000000-0005-0000-0000-000015000000}"/>
    <cellStyle name="Примечание 2" xfId="22" xr:uid="{00000000-0005-0000-0000-000016000000}"/>
    <cellStyle name="Связанная ячейка 2" xfId="23" xr:uid="{00000000-0005-0000-0000-000017000000}"/>
    <cellStyle name="Текст предупреждения 2" xfId="24" xr:uid="{00000000-0005-0000-0000-000018000000}"/>
    <cellStyle name="Хороший 2" xfId="25" xr:uid="{00000000-0005-0000-0000-000019000000}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39"/>
  <sheetViews>
    <sheetView tabSelected="1" view="pageBreakPreview" zoomScale="73" zoomScaleSheetLayoutView="73" workbookViewId="0">
      <selection activeCell="D8" sqref="D8"/>
    </sheetView>
  </sheetViews>
  <sheetFormatPr defaultRowHeight="15" x14ac:dyDescent="0.25"/>
  <cols>
    <col min="1" max="1" width="7.42578125" style="5" customWidth="1"/>
    <col min="2" max="2" width="7.85546875" style="5" customWidth="1"/>
    <col min="3" max="3" width="8.140625" style="5" customWidth="1"/>
    <col min="4" max="4" width="53.140625" style="5" customWidth="1"/>
    <col min="5" max="5" width="12.85546875" style="5" customWidth="1"/>
    <col min="6" max="6" width="9.140625" style="13"/>
    <col min="7" max="7" width="9.140625" style="5"/>
    <col min="8" max="8" width="10.85546875" style="5" customWidth="1"/>
    <col min="9" max="10" width="9.85546875" style="5" bestFit="1" customWidth="1"/>
    <col min="11" max="11" width="9.85546875" style="5" customWidth="1"/>
  </cols>
  <sheetData>
    <row r="2" spans="1:12" ht="76.5" customHeight="1" x14ac:dyDescent="0.25">
      <c r="F2" s="188" t="s">
        <v>359</v>
      </c>
      <c r="G2" s="188"/>
      <c r="H2" s="188"/>
      <c r="I2" s="188"/>
      <c r="J2" s="188"/>
      <c r="K2" s="188"/>
      <c r="L2" s="188"/>
    </row>
    <row r="3" spans="1:12" x14ac:dyDescent="0.25">
      <c r="B3" s="193" t="s">
        <v>0</v>
      </c>
      <c r="C3" s="193"/>
      <c r="D3" s="193"/>
      <c r="E3" s="193"/>
      <c r="F3" s="193"/>
      <c r="G3" s="193"/>
      <c r="H3" s="193"/>
      <c r="I3" s="193"/>
    </row>
    <row r="4" spans="1:12" x14ac:dyDescent="0.25">
      <c r="F4" s="5"/>
    </row>
    <row r="5" spans="1:12" ht="17.25" customHeight="1" x14ac:dyDescent="0.25">
      <c r="A5" s="189" t="s">
        <v>1</v>
      </c>
      <c r="B5" s="190"/>
      <c r="C5" s="186" t="s">
        <v>2</v>
      </c>
      <c r="D5" s="186" t="s">
        <v>3</v>
      </c>
      <c r="E5" s="186" t="s">
        <v>4</v>
      </c>
      <c r="F5" s="194"/>
      <c r="G5" s="195"/>
      <c r="H5" s="195"/>
      <c r="I5" s="195"/>
      <c r="J5" s="195"/>
      <c r="K5" s="195"/>
      <c r="L5" s="196"/>
    </row>
    <row r="6" spans="1:12" x14ac:dyDescent="0.25">
      <c r="A6" s="191"/>
      <c r="B6" s="192"/>
      <c r="C6" s="187"/>
      <c r="D6" s="187"/>
      <c r="E6" s="187"/>
      <c r="F6" s="8" t="s">
        <v>5</v>
      </c>
      <c r="G6" s="8" t="s">
        <v>47</v>
      </c>
      <c r="H6" s="8" t="s">
        <v>48</v>
      </c>
      <c r="I6" s="8" t="s">
        <v>49</v>
      </c>
      <c r="J6" s="17" t="s">
        <v>50</v>
      </c>
      <c r="K6" s="93" t="s">
        <v>56</v>
      </c>
      <c r="L6" s="93" t="s">
        <v>387</v>
      </c>
    </row>
    <row r="7" spans="1:12" x14ac:dyDescent="0.25">
      <c r="A7" s="7" t="s">
        <v>6</v>
      </c>
      <c r="B7" s="7" t="s">
        <v>7</v>
      </c>
      <c r="C7" s="7"/>
      <c r="D7" s="7"/>
      <c r="E7" s="7"/>
      <c r="F7" s="8" t="s">
        <v>55</v>
      </c>
      <c r="G7" s="8" t="s">
        <v>55</v>
      </c>
      <c r="H7" s="8" t="s">
        <v>55</v>
      </c>
      <c r="I7" s="8" t="s">
        <v>394</v>
      </c>
      <c r="J7" s="17" t="s">
        <v>8</v>
      </c>
      <c r="K7" s="93" t="s">
        <v>8</v>
      </c>
      <c r="L7" s="93" t="s">
        <v>8</v>
      </c>
    </row>
    <row r="8" spans="1:12" ht="15.75" x14ac:dyDescent="0.25">
      <c r="A8" s="1" t="s">
        <v>27</v>
      </c>
      <c r="B8" s="2"/>
      <c r="C8" s="3"/>
      <c r="D8" s="18" t="s">
        <v>57</v>
      </c>
      <c r="E8" s="19"/>
      <c r="F8" s="19"/>
      <c r="G8" s="19"/>
      <c r="H8" s="19"/>
      <c r="I8" s="308"/>
      <c r="J8" s="308"/>
      <c r="K8" s="308"/>
      <c r="L8" s="309"/>
    </row>
    <row r="9" spans="1:12" ht="45" x14ac:dyDescent="0.25">
      <c r="A9" s="9" t="s">
        <v>27</v>
      </c>
      <c r="B9" s="9"/>
      <c r="C9" s="10">
        <v>1</v>
      </c>
      <c r="D9" s="11" t="s">
        <v>45</v>
      </c>
      <c r="E9" s="10" t="s">
        <v>24</v>
      </c>
      <c r="F9" s="10">
        <v>27969</v>
      </c>
      <c r="G9" s="10">
        <v>30431</v>
      </c>
      <c r="H9" s="10">
        <v>32200</v>
      </c>
      <c r="I9" s="10">
        <v>34260</v>
      </c>
      <c r="J9" s="10">
        <v>36453</v>
      </c>
      <c r="K9" s="10">
        <v>38640</v>
      </c>
      <c r="L9" s="10">
        <v>0</v>
      </c>
    </row>
    <row r="10" spans="1:12" ht="30" x14ac:dyDescent="0.25">
      <c r="A10" s="9" t="s">
        <v>27</v>
      </c>
      <c r="B10" s="9"/>
      <c r="C10" s="10">
        <v>2</v>
      </c>
      <c r="D10" s="11" t="s">
        <v>46</v>
      </c>
      <c r="E10" s="10" t="s">
        <v>23</v>
      </c>
      <c r="F10" s="10">
        <v>3793</v>
      </c>
      <c r="G10" s="10">
        <v>3668</v>
      </c>
      <c r="H10" s="10">
        <v>3600</v>
      </c>
      <c r="I10" s="10">
        <v>3600</v>
      </c>
      <c r="J10" s="10">
        <v>3600</v>
      </c>
      <c r="K10" s="9">
        <v>3600</v>
      </c>
      <c r="L10" s="9" t="s">
        <v>347</v>
      </c>
    </row>
    <row r="11" spans="1:12" x14ac:dyDescent="0.25">
      <c r="A11" s="6">
        <v>5</v>
      </c>
      <c r="B11" s="6">
        <v>1</v>
      </c>
      <c r="C11" s="310" t="s">
        <v>9</v>
      </c>
      <c r="D11" s="311"/>
      <c r="E11" s="311"/>
      <c r="F11" s="311"/>
      <c r="G11" s="311"/>
      <c r="H11" s="311"/>
      <c r="I11" s="311"/>
      <c r="J11" s="311"/>
      <c r="K11" s="311"/>
      <c r="L11" s="312"/>
    </row>
    <row r="12" spans="1:12" s="44" customFormat="1" ht="30" x14ac:dyDescent="0.25">
      <c r="A12" s="10">
        <v>5</v>
      </c>
      <c r="B12" s="10">
        <v>1</v>
      </c>
      <c r="C12" s="10">
        <v>1</v>
      </c>
      <c r="D12" s="75" t="s">
        <v>10</v>
      </c>
      <c r="E12" s="10" t="s">
        <v>11</v>
      </c>
      <c r="F12" s="10">
        <v>101.3</v>
      </c>
      <c r="G12" s="10">
        <v>100.8</v>
      </c>
      <c r="H12" s="10" t="s">
        <v>395</v>
      </c>
      <c r="I12" s="10">
        <v>100.8</v>
      </c>
      <c r="J12" s="94">
        <v>100.8</v>
      </c>
      <c r="K12" s="95">
        <v>100.8</v>
      </c>
      <c r="L12" s="95">
        <v>100.8</v>
      </c>
    </row>
    <row r="13" spans="1:12" s="44" customFormat="1" ht="30" x14ac:dyDescent="0.25">
      <c r="A13" s="10">
        <v>5</v>
      </c>
      <c r="B13" s="10">
        <v>1</v>
      </c>
      <c r="C13" s="10">
        <v>2</v>
      </c>
      <c r="D13" s="75" t="s">
        <v>12</v>
      </c>
      <c r="E13" s="10" t="s">
        <v>11</v>
      </c>
      <c r="F13" s="10">
        <v>87</v>
      </c>
      <c r="G13" s="96">
        <v>87</v>
      </c>
      <c r="H13" s="313">
        <v>93</v>
      </c>
      <c r="I13" s="313">
        <v>100</v>
      </c>
      <c r="J13" s="314">
        <v>100</v>
      </c>
      <c r="K13" s="315">
        <v>100</v>
      </c>
      <c r="L13" s="315">
        <v>100</v>
      </c>
    </row>
    <row r="14" spans="1:12" s="44" customFormat="1" x14ac:dyDescent="0.25">
      <c r="A14" s="10">
        <v>5</v>
      </c>
      <c r="B14" s="10">
        <v>1</v>
      </c>
      <c r="C14" s="10">
        <v>3</v>
      </c>
      <c r="D14" s="75" t="s">
        <v>13</v>
      </c>
      <c r="E14" s="10" t="s">
        <v>14</v>
      </c>
      <c r="F14" s="10">
        <v>10866</v>
      </c>
      <c r="G14" s="10">
        <v>9694</v>
      </c>
      <c r="H14" s="316">
        <v>16718</v>
      </c>
      <c r="I14" s="316">
        <v>18862</v>
      </c>
      <c r="J14" s="317">
        <v>18900</v>
      </c>
      <c r="K14" s="315">
        <v>19000</v>
      </c>
      <c r="L14" s="315">
        <v>19100</v>
      </c>
    </row>
    <row r="15" spans="1:12" s="44" customFormat="1" x14ac:dyDescent="0.25">
      <c r="A15" s="10">
        <v>5</v>
      </c>
      <c r="B15" s="10">
        <v>1</v>
      </c>
      <c r="C15" s="10">
        <v>4</v>
      </c>
      <c r="D15" s="75" t="s">
        <v>15</v>
      </c>
      <c r="E15" s="10" t="s">
        <v>14</v>
      </c>
      <c r="F15" s="10">
        <v>34790</v>
      </c>
      <c r="G15" s="10">
        <v>36324</v>
      </c>
      <c r="H15" s="316">
        <v>37675</v>
      </c>
      <c r="I15" s="316">
        <v>37899</v>
      </c>
      <c r="J15" s="317">
        <v>38000</v>
      </c>
      <c r="K15" s="315">
        <v>38200</v>
      </c>
      <c r="L15" s="315">
        <v>38400</v>
      </c>
    </row>
    <row r="16" spans="1:12" s="44" customFormat="1" x14ac:dyDescent="0.25">
      <c r="A16" s="10">
        <v>5</v>
      </c>
      <c r="B16" s="10">
        <v>1</v>
      </c>
      <c r="C16" s="10">
        <v>5</v>
      </c>
      <c r="D16" s="75" t="s">
        <v>16</v>
      </c>
      <c r="E16" s="10" t="s">
        <v>17</v>
      </c>
      <c r="F16" s="10">
        <v>34726</v>
      </c>
      <c r="G16" s="10">
        <v>36919</v>
      </c>
      <c r="H16" s="316">
        <v>36843</v>
      </c>
      <c r="I16" s="316">
        <v>38263</v>
      </c>
      <c r="J16" s="317">
        <v>41768</v>
      </c>
      <c r="K16" s="315">
        <v>41768</v>
      </c>
      <c r="L16" s="315">
        <v>41768</v>
      </c>
    </row>
    <row r="17" spans="1:12" s="44" customFormat="1" x14ac:dyDescent="0.25">
      <c r="A17" s="10">
        <v>5</v>
      </c>
      <c r="B17" s="10">
        <v>1</v>
      </c>
      <c r="C17" s="10">
        <v>6</v>
      </c>
      <c r="D17" s="75" t="s">
        <v>18</v>
      </c>
      <c r="E17" s="10" t="s">
        <v>19</v>
      </c>
      <c r="F17" s="10">
        <v>15407</v>
      </c>
      <c r="G17" s="10">
        <v>15207</v>
      </c>
      <c r="H17" s="316">
        <v>15566</v>
      </c>
      <c r="I17" s="316">
        <v>15754</v>
      </c>
      <c r="J17" s="316">
        <v>15996</v>
      </c>
      <c r="K17" s="316">
        <v>16000</v>
      </c>
      <c r="L17" s="315">
        <v>16010</v>
      </c>
    </row>
    <row r="18" spans="1:12" s="44" customFormat="1" x14ac:dyDescent="0.25">
      <c r="A18" s="10">
        <v>5</v>
      </c>
      <c r="B18" s="10">
        <v>1</v>
      </c>
      <c r="C18" s="10">
        <v>7</v>
      </c>
      <c r="D18" s="75" t="s">
        <v>20</v>
      </c>
      <c r="E18" s="10" t="s">
        <v>19</v>
      </c>
      <c r="F18" s="10">
        <v>5728</v>
      </c>
      <c r="G18" s="10">
        <v>5490</v>
      </c>
      <c r="H18" s="316">
        <v>5635</v>
      </c>
      <c r="I18" s="316">
        <v>5558</v>
      </c>
      <c r="J18" s="316">
        <v>5566</v>
      </c>
      <c r="K18" s="316">
        <v>5570</v>
      </c>
      <c r="L18" s="315">
        <v>5575</v>
      </c>
    </row>
    <row r="19" spans="1:12" s="44" customFormat="1" ht="30" x14ac:dyDescent="0.25">
      <c r="A19" s="10">
        <v>5</v>
      </c>
      <c r="B19" s="10">
        <v>1</v>
      </c>
      <c r="C19" s="10">
        <v>8</v>
      </c>
      <c r="D19" s="75" t="s">
        <v>21</v>
      </c>
      <c r="E19" s="10" t="s">
        <v>22</v>
      </c>
      <c r="F19" s="10">
        <v>5887</v>
      </c>
      <c r="G19" s="10">
        <v>6289</v>
      </c>
      <c r="H19" s="316">
        <v>6668</v>
      </c>
      <c r="I19" s="316">
        <v>6819</v>
      </c>
      <c r="J19" s="317">
        <v>6827</v>
      </c>
      <c r="K19" s="315">
        <v>6863</v>
      </c>
      <c r="L19" s="315">
        <v>6888</v>
      </c>
    </row>
    <row r="20" spans="1:12" s="44" customFormat="1" x14ac:dyDescent="0.25">
      <c r="A20" s="75">
        <v>5</v>
      </c>
      <c r="B20" s="75">
        <v>1</v>
      </c>
      <c r="C20" s="97">
        <v>9</v>
      </c>
      <c r="D20" s="75" t="s">
        <v>25</v>
      </c>
      <c r="E20" s="97" t="s">
        <v>17</v>
      </c>
      <c r="F20" s="10">
        <v>550</v>
      </c>
      <c r="G20" s="10">
        <v>650</v>
      </c>
      <c r="H20" s="316">
        <v>650</v>
      </c>
      <c r="I20" s="316">
        <v>650</v>
      </c>
      <c r="J20" s="317">
        <v>650</v>
      </c>
      <c r="K20" s="315">
        <v>650</v>
      </c>
      <c r="L20" s="315">
        <v>650</v>
      </c>
    </row>
    <row r="21" spans="1:12" s="44" customFormat="1" x14ac:dyDescent="0.25">
      <c r="A21" s="75">
        <v>5</v>
      </c>
      <c r="B21" s="75">
        <v>1</v>
      </c>
      <c r="C21" s="97">
        <v>10</v>
      </c>
      <c r="D21" s="75" t="s">
        <v>26</v>
      </c>
      <c r="E21" s="97" t="s">
        <v>14</v>
      </c>
      <c r="F21" s="10">
        <v>321</v>
      </c>
      <c r="G21" s="10">
        <v>332</v>
      </c>
      <c r="H21" s="316">
        <v>530</v>
      </c>
      <c r="I21" s="316">
        <v>498</v>
      </c>
      <c r="J21" s="317">
        <v>500</v>
      </c>
      <c r="K21" s="315">
        <v>510</v>
      </c>
      <c r="L21" s="315">
        <v>520</v>
      </c>
    </row>
    <row r="22" spans="1:12" ht="15.75" x14ac:dyDescent="0.25">
      <c r="A22" s="1" t="s">
        <v>27</v>
      </c>
      <c r="B22" s="1" t="s">
        <v>28</v>
      </c>
      <c r="C22" s="318" t="s">
        <v>29</v>
      </c>
      <c r="D22" s="319"/>
      <c r="E22" s="319"/>
      <c r="F22" s="319"/>
      <c r="G22" s="319"/>
      <c r="H22" s="319"/>
      <c r="I22" s="319"/>
      <c r="J22" s="319"/>
      <c r="K22" s="319"/>
      <c r="L22" s="320"/>
    </row>
    <row r="23" spans="1:12" ht="47.25" x14ac:dyDescent="0.25">
      <c r="A23" s="2" t="s">
        <v>27</v>
      </c>
      <c r="B23" s="2" t="s">
        <v>28</v>
      </c>
      <c r="C23" s="4">
        <v>1</v>
      </c>
      <c r="D23" s="12" t="s">
        <v>357</v>
      </c>
      <c r="E23" s="3" t="s">
        <v>30</v>
      </c>
      <c r="F23" s="3">
        <v>18.100000000000001</v>
      </c>
      <c r="G23" s="38">
        <v>19.2</v>
      </c>
      <c r="H23" s="38">
        <v>19.7</v>
      </c>
      <c r="I23" s="38">
        <v>19.899999999999999</v>
      </c>
      <c r="J23" s="38">
        <v>20.2</v>
      </c>
      <c r="K23" s="38">
        <v>20.6</v>
      </c>
      <c r="L23" s="38">
        <v>0</v>
      </c>
    </row>
    <row r="24" spans="1:12" ht="15.75" x14ac:dyDescent="0.25">
      <c r="A24" s="2" t="s">
        <v>27</v>
      </c>
      <c r="B24" s="2" t="s">
        <v>28</v>
      </c>
      <c r="C24" s="4">
        <v>2</v>
      </c>
      <c r="D24" s="12" t="s">
        <v>59</v>
      </c>
      <c r="E24" s="3" t="s">
        <v>30</v>
      </c>
      <c r="F24" s="76">
        <v>286</v>
      </c>
      <c r="G24" s="77">
        <v>303</v>
      </c>
      <c r="H24" s="77">
        <v>306</v>
      </c>
      <c r="I24" s="77">
        <v>309</v>
      </c>
      <c r="J24" s="78">
        <v>311</v>
      </c>
      <c r="K24" s="69">
        <v>315</v>
      </c>
      <c r="L24" s="69">
        <v>0</v>
      </c>
    </row>
    <row r="25" spans="1:12" ht="31.5" x14ac:dyDescent="0.25">
      <c r="A25" s="2" t="s">
        <v>27</v>
      </c>
      <c r="B25" s="2" t="s">
        <v>28</v>
      </c>
      <c r="C25" s="4">
        <v>3</v>
      </c>
      <c r="D25" s="12" t="s">
        <v>60</v>
      </c>
      <c r="E25" s="3" t="s">
        <v>30</v>
      </c>
      <c r="F25" s="76">
        <v>8</v>
      </c>
      <c r="G25" s="77">
        <v>6</v>
      </c>
      <c r="H25" s="77">
        <v>6</v>
      </c>
      <c r="I25" s="77">
        <v>6</v>
      </c>
      <c r="J25" s="78">
        <v>6</v>
      </c>
      <c r="K25" s="69">
        <v>6</v>
      </c>
      <c r="L25" s="69">
        <v>0</v>
      </c>
    </row>
    <row r="26" spans="1:12" ht="31.5" x14ac:dyDescent="0.25">
      <c r="A26" s="2" t="s">
        <v>27</v>
      </c>
      <c r="B26" s="2" t="s">
        <v>28</v>
      </c>
      <c r="C26" s="4">
        <v>4</v>
      </c>
      <c r="D26" s="12" t="s">
        <v>61</v>
      </c>
      <c r="E26" s="3" t="s">
        <v>30</v>
      </c>
      <c r="F26" s="76">
        <v>58</v>
      </c>
      <c r="G26" s="77">
        <v>60</v>
      </c>
      <c r="H26" s="77">
        <v>60</v>
      </c>
      <c r="I26" s="77">
        <v>60</v>
      </c>
      <c r="J26" s="78">
        <v>60</v>
      </c>
      <c r="K26" s="69">
        <v>60</v>
      </c>
      <c r="L26" s="69">
        <v>0</v>
      </c>
    </row>
    <row r="27" spans="1:12" ht="78.75" x14ac:dyDescent="0.25">
      <c r="A27" s="2" t="s">
        <v>27</v>
      </c>
      <c r="B27" s="2" t="s">
        <v>28</v>
      </c>
      <c r="C27" s="4">
        <v>5</v>
      </c>
      <c r="D27" s="12" t="s">
        <v>31</v>
      </c>
      <c r="E27" s="3" t="s">
        <v>11</v>
      </c>
      <c r="F27" s="28">
        <v>44.252000000000002</v>
      </c>
      <c r="G27" s="26">
        <v>45.061</v>
      </c>
      <c r="H27" s="26">
        <v>45.845999999999997</v>
      </c>
      <c r="I27" s="26">
        <v>46.609000000000002</v>
      </c>
      <c r="J27" s="27">
        <v>46.609000000000002</v>
      </c>
      <c r="K27" s="27">
        <v>46.609000000000002</v>
      </c>
      <c r="L27" s="27">
        <v>0</v>
      </c>
    </row>
    <row r="28" spans="1:12" ht="15.75" x14ac:dyDescent="0.25">
      <c r="A28" s="1" t="s">
        <v>27</v>
      </c>
      <c r="B28" s="1" t="s">
        <v>32</v>
      </c>
      <c r="C28" s="79"/>
      <c r="D28" s="318" t="s">
        <v>33</v>
      </c>
      <c r="E28" s="319"/>
      <c r="F28" s="319"/>
      <c r="G28" s="319"/>
      <c r="H28" s="319"/>
      <c r="I28" s="319"/>
      <c r="J28" s="319"/>
      <c r="K28" s="319"/>
      <c r="L28" s="320"/>
    </row>
    <row r="29" spans="1:12" ht="15.75" x14ac:dyDescent="0.25">
      <c r="A29" s="2" t="s">
        <v>27</v>
      </c>
      <c r="B29" s="2" t="s">
        <v>32</v>
      </c>
      <c r="C29" s="4">
        <v>1</v>
      </c>
      <c r="D29" s="80" t="s">
        <v>51</v>
      </c>
      <c r="E29" s="4" t="s">
        <v>34</v>
      </c>
      <c r="F29" s="81">
        <v>2488.8000000000002</v>
      </c>
      <c r="G29" s="82">
        <v>2793.8</v>
      </c>
      <c r="H29" s="82">
        <v>2894.4</v>
      </c>
      <c r="I29" s="82">
        <v>3065.2</v>
      </c>
      <c r="J29" s="83">
        <v>3246</v>
      </c>
      <c r="K29" s="69">
        <v>3437.5</v>
      </c>
      <c r="L29" s="69">
        <v>0</v>
      </c>
    </row>
    <row r="30" spans="1:12" ht="47.25" x14ac:dyDescent="0.25">
      <c r="A30" s="2" t="s">
        <v>27</v>
      </c>
      <c r="B30" s="2" t="s">
        <v>32</v>
      </c>
      <c r="C30" s="2" t="s">
        <v>28</v>
      </c>
      <c r="D30" s="12" t="s">
        <v>58</v>
      </c>
      <c r="E30" s="84" t="s">
        <v>52</v>
      </c>
      <c r="F30" s="3">
        <v>1172</v>
      </c>
      <c r="G30" s="38">
        <v>1196</v>
      </c>
      <c r="H30" s="38">
        <v>1239</v>
      </c>
      <c r="I30" s="38">
        <v>1263</v>
      </c>
      <c r="J30" s="69">
        <v>1288</v>
      </c>
      <c r="K30" s="69">
        <v>1314</v>
      </c>
      <c r="L30" s="69">
        <v>0</v>
      </c>
    </row>
    <row r="31" spans="1:12" ht="63" x14ac:dyDescent="0.25">
      <c r="A31" s="2" t="s">
        <v>27</v>
      </c>
      <c r="B31" s="2" t="s">
        <v>32</v>
      </c>
      <c r="C31" s="4">
        <v>3</v>
      </c>
      <c r="D31" s="12" t="s">
        <v>53</v>
      </c>
      <c r="E31" s="84" t="s">
        <v>54</v>
      </c>
      <c r="F31" s="3">
        <v>38.9</v>
      </c>
      <c r="G31" s="3">
        <v>44.2</v>
      </c>
      <c r="H31" s="3">
        <v>44.7</v>
      </c>
      <c r="I31" s="3">
        <v>45.2</v>
      </c>
      <c r="J31" s="85">
        <v>45.6</v>
      </c>
      <c r="K31" s="69">
        <v>46</v>
      </c>
      <c r="L31" s="69">
        <v>0</v>
      </c>
    </row>
    <row r="32" spans="1:12" ht="15.75" x14ac:dyDescent="0.25">
      <c r="A32" s="86" t="s">
        <v>27</v>
      </c>
      <c r="B32" s="87">
        <v>4</v>
      </c>
      <c r="C32" s="87"/>
      <c r="D32" s="318" t="s">
        <v>35</v>
      </c>
      <c r="E32" s="319"/>
      <c r="F32" s="319"/>
      <c r="G32" s="319"/>
      <c r="H32" s="319"/>
      <c r="I32" s="319"/>
      <c r="J32" s="319"/>
      <c r="K32" s="319"/>
      <c r="L32" s="320"/>
    </row>
    <row r="33" spans="1:12" ht="31.5" x14ac:dyDescent="0.25">
      <c r="A33" s="2" t="s">
        <v>27</v>
      </c>
      <c r="B33" s="2" t="s">
        <v>36</v>
      </c>
      <c r="C33" s="4">
        <v>1</v>
      </c>
      <c r="D33" s="12" t="s">
        <v>37</v>
      </c>
      <c r="E33" s="4" t="s">
        <v>34</v>
      </c>
      <c r="F33" s="74">
        <v>1283.0999999999999</v>
      </c>
      <c r="G33" s="3">
        <v>930</v>
      </c>
      <c r="H33" s="88">
        <v>600</v>
      </c>
      <c r="I33" s="88">
        <v>400</v>
      </c>
      <c r="J33" s="89">
        <v>420</v>
      </c>
      <c r="K33" s="88">
        <v>450</v>
      </c>
      <c r="L33" s="88">
        <v>0</v>
      </c>
    </row>
    <row r="34" spans="1:12" ht="31.5" x14ac:dyDescent="0.25">
      <c r="A34" s="2" t="s">
        <v>27</v>
      </c>
      <c r="B34" s="2" t="s">
        <v>36</v>
      </c>
      <c r="C34" s="4">
        <v>2</v>
      </c>
      <c r="D34" s="12" t="s">
        <v>38</v>
      </c>
      <c r="E34" s="4" t="s">
        <v>30</v>
      </c>
      <c r="F34" s="74">
        <v>6</v>
      </c>
      <c r="G34" s="3">
        <v>4</v>
      </c>
      <c r="H34" s="88">
        <v>8</v>
      </c>
      <c r="I34" s="88">
        <v>3</v>
      </c>
      <c r="J34" s="89">
        <v>3</v>
      </c>
      <c r="K34" s="88">
        <v>3</v>
      </c>
      <c r="L34" s="88">
        <v>0</v>
      </c>
    </row>
    <row r="35" spans="1:12" ht="31.5" x14ac:dyDescent="0.25">
      <c r="A35" s="2" t="s">
        <v>27</v>
      </c>
      <c r="B35" s="2" t="s">
        <v>36</v>
      </c>
      <c r="C35" s="4">
        <v>3</v>
      </c>
      <c r="D35" s="12" t="s">
        <v>39</v>
      </c>
      <c r="E35" s="4" t="s">
        <v>30</v>
      </c>
      <c r="F35" s="74">
        <v>8</v>
      </c>
      <c r="G35" s="3">
        <v>8</v>
      </c>
      <c r="H35" s="88">
        <v>21</v>
      </c>
      <c r="I35" s="88">
        <v>2</v>
      </c>
      <c r="J35" s="89">
        <v>2</v>
      </c>
      <c r="K35" s="88">
        <v>2</v>
      </c>
      <c r="L35" s="88">
        <v>0</v>
      </c>
    </row>
    <row r="36" spans="1:12" ht="15.75" x14ac:dyDescent="0.25">
      <c r="A36" s="86" t="s">
        <v>27</v>
      </c>
      <c r="B36" s="90">
        <v>5</v>
      </c>
      <c r="C36" s="91"/>
      <c r="D36" s="318" t="s">
        <v>40</v>
      </c>
      <c r="E36" s="319"/>
      <c r="F36" s="319"/>
      <c r="G36" s="319"/>
      <c r="H36" s="319"/>
      <c r="I36" s="319"/>
      <c r="J36" s="319"/>
      <c r="K36" s="319"/>
      <c r="L36" s="320"/>
    </row>
    <row r="37" spans="1:12" ht="31.5" x14ac:dyDescent="0.25">
      <c r="A37" s="2" t="s">
        <v>27</v>
      </c>
      <c r="B37" s="2" t="s">
        <v>41</v>
      </c>
      <c r="C37" s="4">
        <v>1</v>
      </c>
      <c r="D37" s="92" t="s">
        <v>42</v>
      </c>
      <c r="E37" s="4" t="s">
        <v>30</v>
      </c>
      <c r="F37" s="3">
        <v>15</v>
      </c>
      <c r="G37" s="88">
        <v>15</v>
      </c>
      <c r="H37" s="88">
        <v>15</v>
      </c>
      <c r="I37" s="88">
        <v>15</v>
      </c>
      <c r="J37" s="89">
        <v>15</v>
      </c>
      <c r="K37" s="89">
        <v>15</v>
      </c>
      <c r="L37" s="89">
        <v>0</v>
      </c>
    </row>
    <row r="38" spans="1:12" ht="63" x14ac:dyDescent="0.25">
      <c r="A38" s="2" t="s">
        <v>27</v>
      </c>
      <c r="B38" s="2" t="s">
        <v>41</v>
      </c>
      <c r="C38" s="4">
        <v>2</v>
      </c>
      <c r="D38" s="12" t="s">
        <v>43</v>
      </c>
      <c r="E38" s="4" t="s">
        <v>30</v>
      </c>
      <c r="F38" s="3">
        <v>24</v>
      </c>
      <c r="G38" s="88">
        <v>25</v>
      </c>
      <c r="H38" s="88">
        <v>26</v>
      </c>
      <c r="I38" s="88">
        <v>27</v>
      </c>
      <c r="J38" s="89">
        <v>28</v>
      </c>
      <c r="K38" s="89">
        <v>29</v>
      </c>
      <c r="L38" s="89">
        <v>0</v>
      </c>
    </row>
    <row r="39" spans="1:12" ht="63" x14ac:dyDescent="0.25">
      <c r="A39" s="2" t="s">
        <v>27</v>
      </c>
      <c r="B39" s="2" t="s">
        <v>41</v>
      </c>
      <c r="C39" s="4">
        <v>3</v>
      </c>
      <c r="D39" s="12" t="s">
        <v>44</v>
      </c>
      <c r="E39" s="4" t="s">
        <v>30</v>
      </c>
      <c r="F39" s="3">
        <v>5</v>
      </c>
      <c r="G39" s="88">
        <v>5</v>
      </c>
      <c r="H39" s="88">
        <v>5</v>
      </c>
      <c r="I39" s="88">
        <v>5</v>
      </c>
      <c r="J39" s="89">
        <v>5</v>
      </c>
      <c r="K39" s="89">
        <v>5</v>
      </c>
      <c r="L39" s="89">
        <v>0</v>
      </c>
    </row>
  </sheetData>
  <mergeCells count="12">
    <mergeCell ref="A5:B6"/>
    <mergeCell ref="B3:I3"/>
    <mergeCell ref="F2:L2"/>
    <mergeCell ref="F5:L5"/>
    <mergeCell ref="C11:L11"/>
    <mergeCell ref="C22:L22"/>
    <mergeCell ref="D28:L28"/>
    <mergeCell ref="D32:L32"/>
    <mergeCell ref="E5:E6"/>
    <mergeCell ref="D5:D6"/>
    <mergeCell ref="C5:C6"/>
    <mergeCell ref="D36:L36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7"/>
  <sheetViews>
    <sheetView view="pageBreakPreview" topLeftCell="A82" zoomScale="70" zoomScaleNormal="66" zoomScaleSheetLayoutView="70" workbookViewId="0">
      <selection activeCell="E29" sqref="E29"/>
    </sheetView>
  </sheetViews>
  <sheetFormatPr defaultRowHeight="15.75" x14ac:dyDescent="0.25"/>
  <cols>
    <col min="1" max="4" width="9.140625" style="43"/>
    <col min="5" max="5" width="59" style="43" customWidth="1"/>
    <col min="6" max="6" width="18.5703125" style="43" bestFit="1" customWidth="1"/>
    <col min="7" max="7" width="20" style="43" bestFit="1" customWidth="1"/>
    <col min="8" max="8" width="45.5703125" style="43" bestFit="1" customWidth="1"/>
    <col min="9" max="9" width="60.5703125" style="43" bestFit="1" customWidth="1"/>
  </cols>
  <sheetData>
    <row r="1" spans="1:9" ht="40.5" customHeight="1" x14ac:dyDescent="0.25">
      <c r="A1" s="29"/>
      <c r="B1" s="29"/>
      <c r="C1" s="29"/>
      <c r="D1" s="29"/>
      <c r="E1" s="30"/>
      <c r="F1" s="30"/>
      <c r="G1" s="30"/>
      <c r="H1" s="188" t="s">
        <v>229</v>
      </c>
      <c r="I1" s="188"/>
    </row>
    <row r="2" spans="1:9" x14ac:dyDescent="0.25">
      <c r="A2" s="210" t="s">
        <v>62</v>
      </c>
      <c r="B2" s="211"/>
      <c r="C2" s="211"/>
      <c r="D2" s="211"/>
      <c r="E2" s="211"/>
      <c r="F2" s="211"/>
      <c r="G2" s="211"/>
      <c r="H2" s="211"/>
      <c r="I2" s="211"/>
    </row>
    <row r="3" spans="1:9" x14ac:dyDescent="0.25">
      <c r="A3" s="31"/>
      <c r="B3" s="31"/>
      <c r="C3" s="31"/>
      <c r="D3" s="32"/>
      <c r="E3" s="32"/>
      <c r="F3" s="32"/>
      <c r="G3" s="32"/>
      <c r="H3" s="32"/>
      <c r="I3" s="32"/>
    </row>
    <row r="4" spans="1:9" ht="15.75" customHeight="1" x14ac:dyDescent="0.25">
      <c r="A4" s="212" t="s">
        <v>1</v>
      </c>
      <c r="B4" s="212"/>
      <c r="C4" s="212"/>
      <c r="D4" s="212"/>
      <c r="E4" s="212" t="s">
        <v>63</v>
      </c>
      <c r="F4" s="212" t="s">
        <v>64</v>
      </c>
      <c r="G4" s="212" t="s">
        <v>65</v>
      </c>
      <c r="H4" s="212" t="s">
        <v>66</v>
      </c>
      <c r="I4" s="212" t="s">
        <v>67</v>
      </c>
    </row>
    <row r="5" spans="1:9" x14ac:dyDescent="0.25">
      <c r="A5" s="3" t="s">
        <v>6</v>
      </c>
      <c r="B5" s="3" t="s">
        <v>7</v>
      </c>
      <c r="C5" s="3" t="s">
        <v>68</v>
      </c>
      <c r="D5" s="3" t="s">
        <v>69</v>
      </c>
      <c r="E5" s="213"/>
      <c r="F5" s="213"/>
      <c r="G5" s="213"/>
      <c r="H5" s="213"/>
      <c r="I5" s="213"/>
    </row>
    <row r="6" spans="1:9" ht="15.75" customHeight="1" x14ac:dyDescent="0.25">
      <c r="A6" s="33">
        <v>5</v>
      </c>
      <c r="B6" s="33"/>
      <c r="C6" s="33"/>
      <c r="D6" s="33"/>
      <c r="E6" s="200" t="s">
        <v>358</v>
      </c>
      <c r="F6" s="201"/>
      <c r="G6" s="201"/>
      <c r="H6" s="201"/>
      <c r="I6" s="202"/>
    </row>
    <row r="7" spans="1:9" ht="15.75" customHeight="1" x14ac:dyDescent="0.25">
      <c r="A7" s="34" t="s">
        <v>27</v>
      </c>
      <c r="B7" s="34" t="s">
        <v>70</v>
      </c>
      <c r="C7" s="34"/>
      <c r="D7" s="34"/>
      <c r="E7" s="203" t="s">
        <v>9</v>
      </c>
      <c r="F7" s="204"/>
      <c r="G7" s="204"/>
      <c r="H7" s="204"/>
      <c r="I7" s="205"/>
    </row>
    <row r="8" spans="1:9" ht="78.75" x14ac:dyDescent="0.25">
      <c r="A8" s="35" t="s">
        <v>27</v>
      </c>
      <c r="B8" s="35" t="s">
        <v>70</v>
      </c>
      <c r="C8" s="35" t="s">
        <v>71</v>
      </c>
      <c r="D8" s="35"/>
      <c r="E8" s="321" t="s">
        <v>351</v>
      </c>
      <c r="F8" s="3" t="s">
        <v>73</v>
      </c>
      <c r="G8" s="36" t="s">
        <v>396</v>
      </c>
      <c r="H8" s="36" t="s">
        <v>74</v>
      </c>
      <c r="I8" s="84" t="s">
        <v>350</v>
      </c>
    </row>
    <row r="9" spans="1:9" ht="47.25" x14ac:dyDescent="0.25">
      <c r="A9" s="35" t="s">
        <v>27</v>
      </c>
      <c r="B9" s="35" t="s">
        <v>70</v>
      </c>
      <c r="C9" s="35" t="s">
        <v>71</v>
      </c>
      <c r="D9" s="35" t="s">
        <v>70</v>
      </c>
      <c r="E9" s="321" t="s">
        <v>75</v>
      </c>
      <c r="F9" s="3" t="s">
        <v>73</v>
      </c>
      <c r="G9" s="36" t="s">
        <v>396</v>
      </c>
      <c r="H9" s="36" t="s">
        <v>74</v>
      </c>
      <c r="I9" s="84" t="s">
        <v>350</v>
      </c>
    </row>
    <row r="10" spans="1:9" ht="47.25" x14ac:dyDescent="0.25">
      <c r="A10" s="35" t="s">
        <v>27</v>
      </c>
      <c r="B10" s="35" t="s">
        <v>70</v>
      </c>
      <c r="C10" s="35" t="s">
        <v>71</v>
      </c>
      <c r="D10" s="35" t="s">
        <v>28</v>
      </c>
      <c r="E10" s="321" t="s">
        <v>76</v>
      </c>
      <c r="F10" s="3" t="s">
        <v>73</v>
      </c>
      <c r="G10" s="36" t="s">
        <v>396</v>
      </c>
      <c r="H10" s="36" t="s">
        <v>74</v>
      </c>
      <c r="I10" s="84" t="s">
        <v>350</v>
      </c>
    </row>
    <row r="11" spans="1:9" ht="94.5" x14ac:dyDescent="0.25">
      <c r="A11" s="35" t="s">
        <v>27</v>
      </c>
      <c r="B11" s="35" t="s">
        <v>70</v>
      </c>
      <c r="C11" s="35" t="s">
        <v>78</v>
      </c>
      <c r="D11" s="35"/>
      <c r="E11" s="322" t="s">
        <v>79</v>
      </c>
      <c r="F11" s="3" t="s">
        <v>73</v>
      </c>
      <c r="G11" s="36" t="s">
        <v>396</v>
      </c>
      <c r="H11" s="41" t="s">
        <v>80</v>
      </c>
      <c r="I11" s="84" t="s">
        <v>350</v>
      </c>
    </row>
    <row r="12" spans="1:9" ht="94.5" x14ac:dyDescent="0.25">
      <c r="A12" s="35" t="s">
        <v>27</v>
      </c>
      <c r="B12" s="35" t="s">
        <v>70</v>
      </c>
      <c r="C12" s="35" t="s">
        <v>78</v>
      </c>
      <c r="D12" s="35" t="s">
        <v>70</v>
      </c>
      <c r="E12" s="321" t="s">
        <v>81</v>
      </c>
      <c r="F12" s="3" t="s">
        <v>73</v>
      </c>
      <c r="G12" s="36" t="s">
        <v>396</v>
      </c>
      <c r="H12" s="41" t="s">
        <v>80</v>
      </c>
      <c r="I12" s="84" t="s">
        <v>350</v>
      </c>
    </row>
    <row r="13" spans="1:9" ht="94.5" x14ac:dyDescent="0.25">
      <c r="A13" s="40" t="s">
        <v>27</v>
      </c>
      <c r="B13" s="40" t="s">
        <v>70</v>
      </c>
      <c r="C13" s="40" t="s">
        <v>78</v>
      </c>
      <c r="D13" s="40" t="s">
        <v>82</v>
      </c>
      <c r="E13" s="321" t="s">
        <v>83</v>
      </c>
      <c r="F13" s="3" t="s">
        <v>73</v>
      </c>
      <c r="G13" s="36" t="s">
        <v>396</v>
      </c>
      <c r="H13" s="12" t="s">
        <v>80</v>
      </c>
      <c r="I13" s="84" t="s">
        <v>350</v>
      </c>
    </row>
    <row r="14" spans="1:9" ht="94.5" x14ac:dyDescent="0.25">
      <c r="A14" s="40" t="s">
        <v>27</v>
      </c>
      <c r="B14" s="40" t="s">
        <v>70</v>
      </c>
      <c r="C14" s="40" t="s">
        <v>78</v>
      </c>
      <c r="D14" s="40" t="s">
        <v>84</v>
      </c>
      <c r="E14" s="323" t="s">
        <v>85</v>
      </c>
      <c r="F14" s="3" t="s">
        <v>73</v>
      </c>
      <c r="G14" s="36" t="s">
        <v>396</v>
      </c>
      <c r="H14" s="12" t="s">
        <v>80</v>
      </c>
      <c r="I14" s="84" t="s">
        <v>350</v>
      </c>
    </row>
    <row r="15" spans="1:9" ht="47.25" x14ac:dyDescent="0.25">
      <c r="A15" s="35" t="s">
        <v>27</v>
      </c>
      <c r="B15" s="35" t="s">
        <v>70</v>
      </c>
      <c r="C15" s="35" t="s">
        <v>78</v>
      </c>
      <c r="D15" s="35" t="s">
        <v>28</v>
      </c>
      <c r="E15" s="321" t="s">
        <v>86</v>
      </c>
      <c r="F15" s="3" t="s">
        <v>73</v>
      </c>
      <c r="G15" s="36" t="s">
        <v>396</v>
      </c>
      <c r="H15" s="36" t="s">
        <v>87</v>
      </c>
      <c r="I15" s="84" t="s">
        <v>350</v>
      </c>
    </row>
    <row r="16" spans="1:9" ht="94.5" x14ac:dyDescent="0.25">
      <c r="A16" s="40" t="s">
        <v>27</v>
      </c>
      <c r="B16" s="40" t="s">
        <v>70</v>
      </c>
      <c r="C16" s="40" t="s">
        <v>78</v>
      </c>
      <c r="D16" s="40" t="s">
        <v>88</v>
      </c>
      <c r="E16" s="324" t="s">
        <v>89</v>
      </c>
      <c r="F16" s="3" t="s">
        <v>73</v>
      </c>
      <c r="G16" s="36" t="s">
        <v>396</v>
      </c>
      <c r="H16" s="12" t="s">
        <v>90</v>
      </c>
      <c r="I16" s="84" t="s">
        <v>350</v>
      </c>
    </row>
    <row r="17" spans="1:9" ht="94.5" customHeight="1" x14ac:dyDescent="0.25">
      <c r="A17" s="40" t="s">
        <v>27</v>
      </c>
      <c r="B17" s="40" t="s">
        <v>70</v>
      </c>
      <c r="C17" s="40" t="s">
        <v>78</v>
      </c>
      <c r="D17" s="40" t="s">
        <v>91</v>
      </c>
      <c r="E17" s="324" t="s">
        <v>92</v>
      </c>
      <c r="F17" s="3" t="s">
        <v>73</v>
      </c>
      <c r="G17" s="36" t="s">
        <v>396</v>
      </c>
      <c r="H17" s="12" t="s">
        <v>90</v>
      </c>
      <c r="I17" s="84" t="s">
        <v>350</v>
      </c>
    </row>
    <row r="18" spans="1:9" ht="157.5" x14ac:dyDescent="0.25">
      <c r="A18" s="40" t="s">
        <v>27</v>
      </c>
      <c r="B18" s="40" t="s">
        <v>70</v>
      </c>
      <c r="C18" s="40" t="s">
        <v>78</v>
      </c>
      <c r="D18" s="40" t="s">
        <v>93</v>
      </c>
      <c r="E18" s="323" t="s">
        <v>94</v>
      </c>
      <c r="F18" s="3" t="s">
        <v>73</v>
      </c>
      <c r="G18" s="36" t="s">
        <v>396</v>
      </c>
      <c r="H18" s="12" t="s">
        <v>87</v>
      </c>
      <c r="I18" s="84" t="s">
        <v>350</v>
      </c>
    </row>
    <row r="19" spans="1:9" ht="78.75" x14ac:dyDescent="0.25">
      <c r="A19" s="40" t="s">
        <v>27</v>
      </c>
      <c r="B19" s="40" t="s">
        <v>70</v>
      </c>
      <c r="C19" s="40" t="s">
        <v>78</v>
      </c>
      <c r="D19" s="40" t="s">
        <v>95</v>
      </c>
      <c r="E19" s="325" t="s">
        <v>96</v>
      </c>
      <c r="F19" s="3" t="s">
        <v>73</v>
      </c>
      <c r="G19" s="36" t="s">
        <v>396</v>
      </c>
      <c r="H19" s="12" t="s">
        <v>97</v>
      </c>
      <c r="I19" s="84" t="s">
        <v>350</v>
      </c>
    </row>
    <row r="20" spans="1:9" ht="63" x14ac:dyDescent="0.25">
      <c r="A20" s="40" t="s">
        <v>27</v>
      </c>
      <c r="B20" s="40" t="s">
        <v>70</v>
      </c>
      <c r="C20" s="40" t="s">
        <v>78</v>
      </c>
      <c r="D20" s="40" t="s">
        <v>32</v>
      </c>
      <c r="E20" s="321" t="s">
        <v>98</v>
      </c>
      <c r="F20" s="3" t="s">
        <v>73</v>
      </c>
      <c r="G20" s="36" t="s">
        <v>396</v>
      </c>
      <c r="H20" s="12" t="s">
        <v>99</v>
      </c>
      <c r="I20" s="84" t="s">
        <v>350</v>
      </c>
    </row>
    <row r="21" spans="1:9" ht="94.5" x14ac:dyDescent="0.25">
      <c r="A21" s="40" t="s">
        <v>27</v>
      </c>
      <c r="B21" s="40" t="s">
        <v>70</v>
      </c>
      <c r="C21" s="40" t="s">
        <v>78</v>
      </c>
      <c r="D21" s="40" t="s">
        <v>36</v>
      </c>
      <c r="E21" s="325" t="s">
        <v>100</v>
      </c>
      <c r="F21" s="3" t="s">
        <v>73</v>
      </c>
      <c r="G21" s="36" t="s">
        <v>396</v>
      </c>
      <c r="H21" s="12" t="s">
        <v>101</v>
      </c>
      <c r="I21" s="84" t="s">
        <v>350</v>
      </c>
    </row>
    <row r="22" spans="1:9" ht="78.75" x14ac:dyDescent="0.25">
      <c r="A22" s="40" t="s">
        <v>27</v>
      </c>
      <c r="B22" s="40" t="s">
        <v>70</v>
      </c>
      <c r="C22" s="40" t="s">
        <v>78</v>
      </c>
      <c r="D22" s="40" t="s">
        <v>41</v>
      </c>
      <c r="E22" s="321" t="s">
        <v>102</v>
      </c>
      <c r="F22" s="3" t="s">
        <v>73</v>
      </c>
      <c r="G22" s="36" t="s">
        <v>396</v>
      </c>
      <c r="H22" s="12"/>
      <c r="I22" s="84" t="s">
        <v>350</v>
      </c>
    </row>
    <row r="23" spans="1:9" ht="47.25" x14ac:dyDescent="0.25">
      <c r="A23" s="40" t="s">
        <v>27</v>
      </c>
      <c r="B23" s="40" t="s">
        <v>70</v>
      </c>
      <c r="C23" s="40" t="s">
        <v>78</v>
      </c>
      <c r="D23" s="40" t="s">
        <v>103</v>
      </c>
      <c r="E23" s="321" t="s">
        <v>352</v>
      </c>
      <c r="F23" s="3" t="s">
        <v>73</v>
      </c>
      <c r="G23" s="36" t="s">
        <v>396</v>
      </c>
      <c r="H23" s="12" t="s">
        <v>104</v>
      </c>
      <c r="I23" s="84" t="s">
        <v>350</v>
      </c>
    </row>
    <row r="24" spans="1:9" ht="63" x14ac:dyDescent="0.25">
      <c r="A24" s="40" t="s">
        <v>27</v>
      </c>
      <c r="B24" s="40" t="s">
        <v>71</v>
      </c>
      <c r="C24" s="40" t="s">
        <v>78</v>
      </c>
      <c r="D24" s="40" t="s">
        <v>105</v>
      </c>
      <c r="E24" s="321" t="s">
        <v>353</v>
      </c>
      <c r="F24" s="3" t="s">
        <v>73</v>
      </c>
      <c r="G24" s="36" t="s">
        <v>396</v>
      </c>
      <c r="H24" s="12" t="s">
        <v>106</v>
      </c>
      <c r="I24" s="84" t="s">
        <v>350</v>
      </c>
    </row>
    <row r="25" spans="1:9" ht="94.5" x14ac:dyDescent="0.25">
      <c r="A25" s="40" t="s">
        <v>27</v>
      </c>
      <c r="B25" s="40" t="s">
        <v>70</v>
      </c>
      <c r="C25" s="40" t="s">
        <v>78</v>
      </c>
      <c r="D25" s="40" t="s">
        <v>107</v>
      </c>
      <c r="E25" s="321" t="s">
        <v>108</v>
      </c>
      <c r="F25" s="3" t="s">
        <v>73</v>
      </c>
      <c r="G25" s="36" t="s">
        <v>396</v>
      </c>
      <c r="H25" s="12" t="s">
        <v>109</v>
      </c>
      <c r="I25" s="84" t="s">
        <v>350</v>
      </c>
    </row>
    <row r="26" spans="1:9" ht="78.75" x14ac:dyDescent="0.25">
      <c r="A26" s="40" t="s">
        <v>27</v>
      </c>
      <c r="B26" s="40" t="s">
        <v>70</v>
      </c>
      <c r="C26" s="40" t="s">
        <v>78</v>
      </c>
      <c r="D26" s="40" t="s">
        <v>110</v>
      </c>
      <c r="E26" s="321" t="s">
        <v>111</v>
      </c>
      <c r="F26" s="3" t="s">
        <v>73</v>
      </c>
      <c r="G26" s="36" t="s">
        <v>396</v>
      </c>
      <c r="H26" s="12" t="s">
        <v>109</v>
      </c>
      <c r="I26" s="84" t="s">
        <v>350</v>
      </c>
    </row>
    <row r="27" spans="1:9" ht="141.75" x14ac:dyDescent="0.25">
      <c r="A27" s="40" t="s">
        <v>27</v>
      </c>
      <c r="B27" s="40" t="s">
        <v>70</v>
      </c>
      <c r="C27" s="40" t="s">
        <v>78</v>
      </c>
      <c r="D27" s="40" t="s">
        <v>112</v>
      </c>
      <c r="E27" s="321" t="s">
        <v>113</v>
      </c>
      <c r="F27" s="3" t="s">
        <v>73</v>
      </c>
      <c r="G27" s="36" t="s">
        <v>396</v>
      </c>
      <c r="H27" s="12" t="s">
        <v>109</v>
      </c>
      <c r="I27" s="84" t="s">
        <v>350</v>
      </c>
    </row>
    <row r="28" spans="1:9" ht="76.5" customHeight="1" x14ac:dyDescent="0.25">
      <c r="A28" s="40" t="s">
        <v>27</v>
      </c>
      <c r="B28" s="40" t="s">
        <v>70</v>
      </c>
      <c r="C28" s="40" t="s">
        <v>78</v>
      </c>
      <c r="D28" s="40" t="s">
        <v>114</v>
      </c>
      <c r="E28" s="321" t="s">
        <v>115</v>
      </c>
      <c r="F28" s="3" t="s">
        <v>73</v>
      </c>
      <c r="G28" s="36" t="s">
        <v>396</v>
      </c>
      <c r="H28" s="29"/>
      <c r="I28" s="84" t="s">
        <v>350</v>
      </c>
    </row>
    <row r="29" spans="1:9" ht="126" x14ac:dyDescent="0.25">
      <c r="A29" s="40" t="s">
        <v>27</v>
      </c>
      <c r="B29" s="40" t="s">
        <v>70</v>
      </c>
      <c r="C29" s="40" t="s">
        <v>78</v>
      </c>
      <c r="D29" s="40" t="s">
        <v>116</v>
      </c>
      <c r="E29" s="326" t="s">
        <v>117</v>
      </c>
      <c r="F29" s="3" t="s">
        <v>73</v>
      </c>
      <c r="G29" s="36" t="s">
        <v>396</v>
      </c>
      <c r="H29" s="12" t="s">
        <v>80</v>
      </c>
      <c r="I29" s="84" t="s">
        <v>350</v>
      </c>
    </row>
    <row r="30" spans="1:9" ht="63" x14ac:dyDescent="0.25">
      <c r="A30" s="40" t="s">
        <v>27</v>
      </c>
      <c r="B30" s="40" t="s">
        <v>70</v>
      </c>
      <c r="C30" s="40" t="s">
        <v>78</v>
      </c>
      <c r="D30" s="40" t="s">
        <v>118</v>
      </c>
      <c r="E30" s="326" t="s">
        <v>119</v>
      </c>
      <c r="F30" s="3" t="s">
        <v>73</v>
      </c>
      <c r="G30" s="36" t="s">
        <v>396</v>
      </c>
      <c r="H30" s="12" t="s">
        <v>120</v>
      </c>
      <c r="I30" s="84" t="s">
        <v>350</v>
      </c>
    </row>
    <row r="31" spans="1:9" ht="94.5" x14ac:dyDescent="0.25">
      <c r="A31" s="40" t="s">
        <v>27</v>
      </c>
      <c r="B31" s="40" t="s">
        <v>70</v>
      </c>
      <c r="C31" s="40" t="s">
        <v>78</v>
      </c>
      <c r="D31" s="40" t="s">
        <v>121</v>
      </c>
      <c r="E31" s="326" t="s">
        <v>122</v>
      </c>
      <c r="F31" s="3" t="s">
        <v>73</v>
      </c>
      <c r="G31" s="36" t="s">
        <v>396</v>
      </c>
      <c r="H31" s="12" t="s">
        <v>80</v>
      </c>
      <c r="I31" s="84" t="s">
        <v>350</v>
      </c>
    </row>
    <row r="32" spans="1:9" ht="47.25" x14ac:dyDescent="0.25">
      <c r="A32" s="40" t="s">
        <v>27</v>
      </c>
      <c r="B32" s="40" t="s">
        <v>70</v>
      </c>
      <c r="C32" s="40" t="s">
        <v>78</v>
      </c>
      <c r="D32" s="40" t="s">
        <v>397</v>
      </c>
      <c r="E32" s="326" t="s">
        <v>398</v>
      </c>
      <c r="F32" s="3" t="s">
        <v>73</v>
      </c>
      <c r="G32" s="36" t="s">
        <v>396</v>
      </c>
      <c r="H32" s="12"/>
      <c r="I32" s="84"/>
    </row>
    <row r="33" spans="1:9" ht="94.5" x14ac:dyDescent="0.25">
      <c r="A33" s="40" t="s">
        <v>27</v>
      </c>
      <c r="B33" s="40" t="s">
        <v>70</v>
      </c>
      <c r="C33" s="40" t="s">
        <v>123</v>
      </c>
      <c r="D33" s="40"/>
      <c r="E33" s="321" t="s">
        <v>354</v>
      </c>
      <c r="F33" s="3" t="s">
        <v>73</v>
      </c>
      <c r="G33" s="36" t="s">
        <v>396</v>
      </c>
      <c r="H33" s="12" t="s">
        <v>124</v>
      </c>
      <c r="I33" s="84" t="s">
        <v>350</v>
      </c>
    </row>
    <row r="34" spans="1:9" ht="108" customHeight="1" x14ac:dyDescent="0.25">
      <c r="A34" s="40" t="s">
        <v>27</v>
      </c>
      <c r="B34" s="40" t="s">
        <v>70</v>
      </c>
      <c r="C34" s="40" t="s">
        <v>123</v>
      </c>
      <c r="D34" s="40" t="s">
        <v>70</v>
      </c>
      <c r="E34" s="325" t="s">
        <v>355</v>
      </c>
      <c r="F34" s="3" t="s">
        <v>73</v>
      </c>
      <c r="G34" s="36" t="s">
        <v>396</v>
      </c>
      <c r="H34" s="12" t="s">
        <v>124</v>
      </c>
      <c r="I34" s="84" t="s">
        <v>350</v>
      </c>
    </row>
    <row r="35" spans="1:9" ht="110.25" x14ac:dyDescent="0.25">
      <c r="A35" s="40" t="s">
        <v>27</v>
      </c>
      <c r="B35" s="40" t="s">
        <v>70</v>
      </c>
      <c r="C35" s="40" t="s">
        <v>123</v>
      </c>
      <c r="D35" s="40" t="s">
        <v>28</v>
      </c>
      <c r="E35" s="321" t="s">
        <v>356</v>
      </c>
      <c r="F35" s="3" t="s">
        <v>73</v>
      </c>
      <c r="G35" s="36" t="s">
        <v>396</v>
      </c>
      <c r="H35" s="12" t="s">
        <v>125</v>
      </c>
      <c r="I35" s="84" t="s">
        <v>350</v>
      </c>
    </row>
    <row r="36" spans="1:9" ht="126" x14ac:dyDescent="0.25">
      <c r="A36" s="40" t="s">
        <v>27</v>
      </c>
      <c r="B36" s="40" t="s">
        <v>70</v>
      </c>
      <c r="C36" s="40" t="s">
        <v>123</v>
      </c>
      <c r="D36" s="40" t="s">
        <v>32</v>
      </c>
      <c r="E36" s="321" t="s">
        <v>126</v>
      </c>
      <c r="F36" s="3" t="s">
        <v>73</v>
      </c>
      <c r="G36" s="36" t="s">
        <v>396</v>
      </c>
      <c r="H36" s="12" t="s">
        <v>127</v>
      </c>
      <c r="I36" s="84" t="s">
        <v>350</v>
      </c>
    </row>
    <row r="37" spans="1:9" ht="94.5" x14ac:dyDescent="0.25">
      <c r="A37" s="37" t="s">
        <v>27</v>
      </c>
      <c r="B37" s="37" t="s">
        <v>128</v>
      </c>
      <c r="C37" s="37" t="s">
        <v>27</v>
      </c>
      <c r="D37" s="37"/>
      <c r="E37" s="321" t="s">
        <v>368</v>
      </c>
      <c r="F37" s="38" t="s">
        <v>73</v>
      </c>
      <c r="G37" s="36" t="s">
        <v>396</v>
      </c>
      <c r="H37" s="39" t="s">
        <v>129</v>
      </c>
      <c r="I37" s="84" t="s">
        <v>350</v>
      </c>
    </row>
    <row r="38" spans="1:9" ht="47.25" x14ac:dyDescent="0.25">
      <c r="A38" s="37" t="s">
        <v>27</v>
      </c>
      <c r="B38" s="37" t="s">
        <v>128</v>
      </c>
      <c r="C38" s="37" t="s">
        <v>27</v>
      </c>
      <c r="D38" s="37" t="s">
        <v>70</v>
      </c>
      <c r="E38" s="327" t="s">
        <v>130</v>
      </c>
      <c r="F38" s="38" t="s">
        <v>73</v>
      </c>
      <c r="G38" s="36" t="s">
        <v>396</v>
      </c>
      <c r="H38" s="39" t="s">
        <v>129</v>
      </c>
      <c r="I38" s="84" t="s">
        <v>350</v>
      </c>
    </row>
    <row r="39" spans="1:9" ht="47.25" x14ac:dyDescent="0.25">
      <c r="A39" s="37" t="s">
        <v>27</v>
      </c>
      <c r="B39" s="37" t="s">
        <v>128</v>
      </c>
      <c r="C39" s="37" t="s">
        <v>27</v>
      </c>
      <c r="D39" s="37" t="s">
        <v>84</v>
      </c>
      <c r="E39" s="321" t="s">
        <v>131</v>
      </c>
      <c r="F39" s="38" t="s">
        <v>73</v>
      </c>
      <c r="G39" s="36" t="s">
        <v>396</v>
      </c>
      <c r="H39" s="39" t="s">
        <v>129</v>
      </c>
      <c r="I39" s="84" t="s">
        <v>350</v>
      </c>
    </row>
    <row r="40" spans="1:9" ht="47.25" x14ac:dyDescent="0.25">
      <c r="A40" s="37" t="s">
        <v>27</v>
      </c>
      <c r="B40" s="37" t="s">
        <v>128</v>
      </c>
      <c r="C40" s="37" t="s">
        <v>27</v>
      </c>
      <c r="D40" s="37" t="s">
        <v>28</v>
      </c>
      <c r="E40" s="321" t="s">
        <v>132</v>
      </c>
      <c r="F40" s="38" t="s">
        <v>73</v>
      </c>
      <c r="G40" s="36" t="s">
        <v>396</v>
      </c>
      <c r="H40" s="39" t="s">
        <v>129</v>
      </c>
      <c r="I40" s="37" t="s">
        <v>350</v>
      </c>
    </row>
    <row r="41" spans="1:9" ht="78.75" x14ac:dyDescent="0.25">
      <c r="A41" s="37" t="s">
        <v>27</v>
      </c>
      <c r="B41" s="37" t="s">
        <v>128</v>
      </c>
      <c r="C41" s="37" t="s">
        <v>27</v>
      </c>
      <c r="D41" s="37" t="s">
        <v>88</v>
      </c>
      <c r="E41" s="327" t="s">
        <v>133</v>
      </c>
      <c r="F41" s="38" t="s">
        <v>73</v>
      </c>
      <c r="G41" s="36" t="s">
        <v>396</v>
      </c>
      <c r="H41" s="39" t="s">
        <v>129</v>
      </c>
      <c r="I41" s="37" t="s">
        <v>350</v>
      </c>
    </row>
    <row r="42" spans="1:9" ht="47.25" x14ac:dyDescent="0.25">
      <c r="A42" s="37" t="s">
        <v>27</v>
      </c>
      <c r="B42" s="37" t="s">
        <v>128</v>
      </c>
      <c r="C42" s="37" t="s">
        <v>27</v>
      </c>
      <c r="D42" s="37" t="s">
        <v>91</v>
      </c>
      <c r="E42" s="327" t="s">
        <v>134</v>
      </c>
      <c r="F42" s="38" t="s">
        <v>73</v>
      </c>
      <c r="G42" s="36" t="s">
        <v>396</v>
      </c>
      <c r="H42" s="39" t="s">
        <v>129</v>
      </c>
      <c r="I42" s="37" t="s">
        <v>350</v>
      </c>
    </row>
    <row r="43" spans="1:9" ht="47.25" x14ac:dyDescent="0.25">
      <c r="A43" s="37" t="s">
        <v>27</v>
      </c>
      <c r="B43" s="37" t="s">
        <v>128</v>
      </c>
      <c r="C43" s="37" t="s">
        <v>27</v>
      </c>
      <c r="D43" s="37" t="s">
        <v>93</v>
      </c>
      <c r="E43" s="327" t="s">
        <v>135</v>
      </c>
      <c r="F43" s="38" t="s">
        <v>73</v>
      </c>
      <c r="G43" s="36" t="s">
        <v>396</v>
      </c>
      <c r="H43" s="39" t="s">
        <v>129</v>
      </c>
      <c r="I43" s="37" t="s">
        <v>350</v>
      </c>
    </row>
    <row r="44" spans="1:9" ht="47.25" x14ac:dyDescent="0.25">
      <c r="A44" s="37" t="s">
        <v>27</v>
      </c>
      <c r="B44" s="37" t="s">
        <v>128</v>
      </c>
      <c r="C44" s="37" t="s">
        <v>27</v>
      </c>
      <c r="D44" s="37" t="s">
        <v>95</v>
      </c>
      <c r="E44" s="327" t="s">
        <v>136</v>
      </c>
      <c r="F44" s="38" t="s">
        <v>73</v>
      </c>
      <c r="G44" s="36" t="s">
        <v>396</v>
      </c>
      <c r="H44" s="39" t="s">
        <v>129</v>
      </c>
      <c r="I44" s="37" t="s">
        <v>350</v>
      </c>
    </row>
    <row r="45" spans="1:9" ht="47.25" x14ac:dyDescent="0.25">
      <c r="A45" s="37" t="s">
        <v>27</v>
      </c>
      <c r="B45" s="37" t="s">
        <v>128</v>
      </c>
      <c r="C45" s="37" t="s">
        <v>27</v>
      </c>
      <c r="D45" s="37" t="s">
        <v>137</v>
      </c>
      <c r="E45" s="327" t="s">
        <v>138</v>
      </c>
      <c r="F45" s="38" t="s">
        <v>73</v>
      </c>
      <c r="G45" s="36" t="s">
        <v>396</v>
      </c>
      <c r="H45" s="39" t="s">
        <v>129</v>
      </c>
      <c r="I45" s="37" t="s">
        <v>350</v>
      </c>
    </row>
    <row r="46" spans="1:9" ht="47.25" x14ac:dyDescent="0.25">
      <c r="A46" s="37" t="s">
        <v>27</v>
      </c>
      <c r="B46" s="37" t="s">
        <v>128</v>
      </c>
      <c r="C46" s="37" t="s">
        <v>27</v>
      </c>
      <c r="D46" s="37" t="s">
        <v>139</v>
      </c>
      <c r="E46" s="327" t="s">
        <v>140</v>
      </c>
      <c r="F46" s="38" t="s">
        <v>73</v>
      </c>
      <c r="G46" s="36" t="s">
        <v>396</v>
      </c>
      <c r="H46" s="39" t="s">
        <v>129</v>
      </c>
      <c r="I46" s="37" t="s">
        <v>350</v>
      </c>
    </row>
    <row r="47" spans="1:9" ht="47.25" x14ac:dyDescent="0.25">
      <c r="A47" s="37" t="s">
        <v>27</v>
      </c>
      <c r="B47" s="37" t="s">
        <v>128</v>
      </c>
      <c r="C47" s="37" t="s">
        <v>27</v>
      </c>
      <c r="D47" s="37" t="s">
        <v>141</v>
      </c>
      <c r="E47" s="327" t="s">
        <v>142</v>
      </c>
      <c r="F47" s="38" t="s">
        <v>73</v>
      </c>
      <c r="G47" s="36" t="s">
        <v>396</v>
      </c>
      <c r="H47" s="39" t="s">
        <v>129</v>
      </c>
      <c r="I47" s="37" t="s">
        <v>350</v>
      </c>
    </row>
    <row r="48" spans="1:9" ht="47.25" x14ac:dyDescent="0.25">
      <c r="A48" s="37" t="s">
        <v>27</v>
      </c>
      <c r="B48" s="37" t="s">
        <v>128</v>
      </c>
      <c r="C48" s="37" t="s">
        <v>27</v>
      </c>
      <c r="D48" s="37" t="s">
        <v>143</v>
      </c>
      <c r="E48" s="327" t="s">
        <v>144</v>
      </c>
      <c r="F48" s="38" t="s">
        <v>73</v>
      </c>
      <c r="G48" s="36" t="s">
        <v>396</v>
      </c>
      <c r="H48" s="39" t="s">
        <v>129</v>
      </c>
      <c r="I48" s="37" t="s">
        <v>350</v>
      </c>
    </row>
    <row r="49" spans="1:9" ht="47.25" x14ac:dyDescent="0.25">
      <c r="A49" s="37" t="s">
        <v>27</v>
      </c>
      <c r="B49" s="37" t="s">
        <v>128</v>
      </c>
      <c r="C49" s="37" t="s">
        <v>27</v>
      </c>
      <c r="D49" s="37" t="s">
        <v>145</v>
      </c>
      <c r="E49" s="327" t="s">
        <v>146</v>
      </c>
      <c r="F49" s="38" t="s">
        <v>73</v>
      </c>
      <c r="G49" s="36" t="s">
        <v>396</v>
      </c>
      <c r="H49" s="39" t="s">
        <v>129</v>
      </c>
      <c r="I49" s="37" t="s">
        <v>350</v>
      </c>
    </row>
    <row r="50" spans="1:9" ht="47.25" x14ac:dyDescent="0.25">
      <c r="A50" s="37" t="s">
        <v>27</v>
      </c>
      <c r="B50" s="37" t="s">
        <v>128</v>
      </c>
      <c r="C50" s="37" t="s">
        <v>27</v>
      </c>
      <c r="D50" s="37" t="s">
        <v>147</v>
      </c>
      <c r="E50" s="321" t="s">
        <v>148</v>
      </c>
      <c r="F50" s="38" t="s">
        <v>73</v>
      </c>
      <c r="G50" s="36" t="s">
        <v>396</v>
      </c>
      <c r="H50" s="39" t="s">
        <v>129</v>
      </c>
      <c r="I50" s="37" t="s">
        <v>350</v>
      </c>
    </row>
    <row r="51" spans="1:9" ht="227.25" customHeight="1" x14ac:dyDescent="0.25">
      <c r="A51" s="37" t="s">
        <v>27</v>
      </c>
      <c r="B51" s="37" t="s">
        <v>128</v>
      </c>
      <c r="C51" s="37" t="s">
        <v>27</v>
      </c>
      <c r="D51" s="37" t="s">
        <v>149</v>
      </c>
      <c r="E51" s="321" t="s">
        <v>231</v>
      </c>
      <c r="F51" s="38" t="s">
        <v>73</v>
      </c>
      <c r="G51" s="36" t="s">
        <v>396</v>
      </c>
      <c r="H51" s="39" t="s">
        <v>129</v>
      </c>
      <c r="I51" s="37" t="s">
        <v>350</v>
      </c>
    </row>
    <row r="52" spans="1:9" ht="15.75" customHeight="1" x14ac:dyDescent="0.25">
      <c r="A52" s="45" t="s">
        <v>27</v>
      </c>
      <c r="B52" s="45" t="s">
        <v>28</v>
      </c>
      <c r="C52" s="45"/>
      <c r="D52" s="45"/>
      <c r="E52" s="206" t="s">
        <v>150</v>
      </c>
      <c r="F52" s="207"/>
      <c r="G52" s="207"/>
      <c r="H52" s="207"/>
      <c r="I52" s="208"/>
    </row>
    <row r="53" spans="1:9" ht="78.75" x14ac:dyDescent="0.25">
      <c r="A53" s="46" t="s">
        <v>27</v>
      </c>
      <c r="B53" s="46" t="s">
        <v>28</v>
      </c>
      <c r="C53" s="46" t="s">
        <v>71</v>
      </c>
      <c r="D53" s="46"/>
      <c r="E53" s="47" t="s">
        <v>151</v>
      </c>
      <c r="F53" s="16" t="s">
        <v>152</v>
      </c>
      <c r="G53" s="16" t="s">
        <v>230</v>
      </c>
      <c r="H53" s="47" t="s">
        <v>153</v>
      </c>
      <c r="I53" s="48" t="s">
        <v>232</v>
      </c>
    </row>
    <row r="54" spans="1:9" ht="47.25" x14ac:dyDescent="0.25">
      <c r="A54" s="46" t="s">
        <v>27</v>
      </c>
      <c r="B54" s="46" t="s">
        <v>28</v>
      </c>
      <c r="C54" s="46" t="s">
        <v>77</v>
      </c>
      <c r="D54" s="46"/>
      <c r="E54" s="47" t="s">
        <v>154</v>
      </c>
      <c r="F54" s="16" t="s">
        <v>155</v>
      </c>
      <c r="G54" s="16" t="s">
        <v>230</v>
      </c>
      <c r="H54" s="47" t="s">
        <v>156</v>
      </c>
      <c r="I54" s="48" t="s">
        <v>232</v>
      </c>
    </row>
    <row r="55" spans="1:9" ht="47.25" x14ac:dyDescent="0.25">
      <c r="A55" s="46" t="s">
        <v>27</v>
      </c>
      <c r="B55" s="46" t="s">
        <v>28</v>
      </c>
      <c r="C55" s="46" t="s">
        <v>78</v>
      </c>
      <c r="D55" s="46"/>
      <c r="E55" s="47" t="s">
        <v>157</v>
      </c>
      <c r="F55" s="16" t="s">
        <v>155</v>
      </c>
      <c r="G55" s="16" t="s">
        <v>230</v>
      </c>
      <c r="H55" s="47" t="s">
        <v>158</v>
      </c>
      <c r="I55" s="48" t="s">
        <v>232</v>
      </c>
    </row>
    <row r="56" spans="1:9" ht="31.5" x14ac:dyDescent="0.25">
      <c r="A56" s="46" t="s">
        <v>27</v>
      </c>
      <c r="B56" s="46" t="s">
        <v>28</v>
      </c>
      <c r="C56" s="46" t="s">
        <v>123</v>
      </c>
      <c r="D56" s="46"/>
      <c r="E56" s="47" t="s">
        <v>159</v>
      </c>
      <c r="F56" s="16" t="s">
        <v>160</v>
      </c>
      <c r="G56" s="16" t="s">
        <v>230</v>
      </c>
      <c r="H56" s="47" t="s">
        <v>161</v>
      </c>
      <c r="I56" s="48" t="s">
        <v>232</v>
      </c>
    </row>
    <row r="57" spans="1:9" ht="94.5" x14ac:dyDescent="0.25">
      <c r="A57" s="46" t="s">
        <v>27</v>
      </c>
      <c r="B57" s="46" t="s">
        <v>28</v>
      </c>
      <c r="C57" s="46" t="s">
        <v>27</v>
      </c>
      <c r="D57" s="46"/>
      <c r="E57" s="47" t="s">
        <v>163</v>
      </c>
      <c r="F57" s="16" t="s">
        <v>152</v>
      </c>
      <c r="G57" s="16" t="s">
        <v>230</v>
      </c>
      <c r="H57" s="47" t="s">
        <v>164</v>
      </c>
      <c r="I57" s="48" t="s">
        <v>232</v>
      </c>
    </row>
    <row r="58" spans="1:9" ht="78.75" x14ac:dyDescent="0.25">
      <c r="A58" s="46" t="s">
        <v>27</v>
      </c>
      <c r="B58" s="46" t="s">
        <v>28</v>
      </c>
      <c r="C58" s="46" t="s">
        <v>162</v>
      </c>
      <c r="D58" s="46"/>
      <c r="E58" s="47" t="s">
        <v>166</v>
      </c>
      <c r="F58" s="16" t="s">
        <v>152</v>
      </c>
      <c r="G58" s="16" t="s">
        <v>230</v>
      </c>
      <c r="H58" s="47" t="s">
        <v>167</v>
      </c>
      <c r="I58" s="48" t="s">
        <v>232</v>
      </c>
    </row>
    <row r="59" spans="1:9" ht="94.5" x14ac:dyDescent="0.25">
      <c r="A59" s="46" t="s">
        <v>27</v>
      </c>
      <c r="B59" s="46" t="s">
        <v>28</v>
      </c>
      <c r="C59" s="46" t="s">
        <v>165</v>
      </c>
      <c r="D59" s="46"/>
      <c r="E59" s="47" t="s">
        <v>171</v>
      </c>
      <c r="F59" s="16" t="s">
        <v>152</v>
      </c>
      <c r="G59" s="16" t="s">
        <v>230</v>
      </c>
      <c r="H59" s="47" t="s">
        <v>172</v>
      </c>
      <c r="I59" s="48" t="s">
        <v>232</v>
      </c>
    </row>
    <row r="60" spans="1:9" ht="94.5" x14ac:dyDescent="0.25">
      <c r="A60" s="46" t="s">
        <v>27</v>
      </c>
      <c r="B60" s="46" t="s">
        <v>28</v>
      </c>
      <c r="C60" s="46" t="s">
        <v>168</v>
      </c>
      <c r="D60" s="46"/>
      <c r="E60" s="47" t="s">
        <v>174</v>
      </c>
      <c r="F60" s="16" t="s">
        <v>152</v>
      </c>
      <c r="G60" s="16" t="s">
        <v>230</v>
      </c>
      <c r="H60" s="47" t="s">
        <v>175</v>
      </c>
      <c r="I60" s="48" t="s">
        <v>232</v>
      </c>
    </row>
    <row r="61" spans="1:9" ht="94.5" x14ac:dyDescent="0.25">
      <c r="A61" s="46" t="s">
        <v>27</v>
      </c>
      <c r="B61" s="46" t="s">
        <v>28</v>
      </c>
      <c r="C61" s="46" t="s">
        <v>169</v>
      </c>
      <c r="D61" s="46"/>
      <c r="E61" s="47" t="s">
        <v>177</v>
      </c>
      <c r="F61" s="16" t="s">
        <v>152</v>
      </c>
      <c r="G61" s="16" t="s">
        <v>230</v>
      </c>
      <c r="H61" s="47" t="s">
        <v>178</v>
      </c>
      <c r="I61" s="48" t="s">
        <v>232</v>
      </c>
    </row>
    <row r="62" spans="1:9" ht="78.75" x14ac:dyDescent="0.25">
      <c r="A62" s="46" t="s">
        <v>27</v>
      </c>
      <c r="B62" s="46" t="s">
        <v>28</v>
      </c>
      <c r="C62" s="46" t="s">
        <v>170</v>
      </c>
      <c r="D62" s="46"/>
      <c r="E62" s="47" t="s">
        <v>179</v>
      </c>
      <c r="F62" s="16" t="s">
        <v>152</v>
      </c>
      <c r="G62" s="16" t="s">
        <v>230</v>
      </c>
      <c r="H62" s="47" t="s">
        <v>180</v>
      </c>
      <c r="I62" s="48" t="s">
        <v>232</v>
      </c>
    </row>
    <row r="63" spans="1:9" ht="78.75" x14ac:dyDescent="0.25">
      <c r="A63" s="46" t="s">
        <v>27</v>
      </c>
      <c r="B63" s="46" t="s">
        <v>28</v>
      </c>
      <c r="C63" s="46" t="s">
        <v>173</v>
      </c>
      <c r="D63" s="46"/>
      <c r="E63" s="47" t="s">
        <v>181</v>
      </c>
      <c r="F63" s="16" t="s">
        <v>152</v>
      </c>
      <c r="G63" s="16" t="s">
        <v>230</v>
      </c>
      <c r="H63" s="47" t="s">
        <v>182</v>
      </c>
      <c r="I63" s="48" t="s">
        <v>232</v>
      </c>
    </row>
    <row r="64" spans="1:9" x14ac:dyDescent="0.25">
      <c r="A64" s="49" t="s">
        <v>27</v>
      </c>
      <c r="B64" s="49" t="s">
        <v>28</v>
      </c>
      <c r="C64" s="49" t="s">
        <v>176</v>
      </c>
      <c r="D64" s="49"/>
      <c r="E64" s="209" t="s">
        <v>183</v>
      </c>
      <c r="F64" s="328"/>
      <c r="G64" s="328"/>
      <c r="H64" s="328"/>
      <c r="I64" s="329"/>
    </row>
    <row r="65" spans="1:9" ht="110.25" x14ac:dyDescent="0.25">
      <c r="A65" s="47" t="s">
        <v>27</v>
      </c>
      <c r="B65" s="47" t="s">
        <v>28</v>
      </c>
      <c r="C65" s="47">
        <v>12</v>
      </c>
      <c r="D65" s="47" t="s">
        <v>70</v>
      </c>
      <c r="E65" s="47" t="s">
        <v>184</v>
      </c>
      <c r="F65" s="47" t="s">
        <v>185</v>
      </c>
      <c r="G65" s="16" t="s">
        <v>230</v>
      </c>
      <c r="H65" s="47" t="s">
        <v>186</v>
      </c>
      <c r="I65" s="47"/>
    </row>
    <row r="66" spans="1:9" ht="78.75" x14ac:dyDescent="0.25">
      <c r="A66" s="47" t="s">
        <v>27</v>
      </c>
      <c r="B66" s="47" t="s">
        <v>28</v>
      </c>
      <c r="C66" s="47">
        <v>12</v>
      </c>
      <c r="D66" s="47" t="s">
        <v>28</v>
      </c>
      <c r="E66" s="47" t="s">
        <v>233</v>
      </c>
      <c r="F66" s="47" t="s">
        <v>152</v>
      </c>
      <c r="G66" s="16" t="s">
        <v>230</v>
      </c>
      <c r="H66" s="47"/>
      <c r="I66" s="47"/>
    </row>
    <row r="67" spans="1:9" ht="94.5" x14ac:dyDescent="0.25">
      <c r="A67" s="47" t="s">
        <v>27</v>
      </c>
      <c r="B67" s="47" t="s">
        <v>28</v>
      </c>
      <c r="C67" s="47">
        <v>12</v>
      </c>
      <c r="D67" s="47" t="s">
        <v>32</v>
      </c>
      <c r="E67" s="47" t="s">
        <v>234</v>
      </c>
      <c r="F67" s="47" t="s">
        <v>152</v>
      </c>
      <c r="G67" s="16" t="s">
        <v>230</v>
      </c>
      <c r="H67" s="47" t="s">
        <v>187</v>
      </c>
      <c r="I67" s="47"/>
    </row>
    <row r="68" spans="1:9" ht="78.75" x14ac:dyDescent="0.25">
      <c r="A68" s="47" t="s">
        <v>27</v>
      </c>
      <c r="B68" s="47" t="s">
        <v>28</v>
      </c>
      <c r="C68" s="47">
        <v>12</v>
      </c>
      <c r="D68" s="47" t="s">
        <v>36</v>
      </c>
      <c r="E68" s="47" t="s">
        <v>235</v>
      </c>
      <c r="F68" s="47" t="s">
        <v>152</v>
      </c>
      <c r="G68" s="16" t="s">
        <v>230</v>
      </c>
      <c r="H68" s="47" t="s">
        <v>188</v>
      </c>
      <c r="I68" s="47"/>
    </row>
    <row r="69" spans="1:9" ht="110.25" x14ac:dyDescent="0.25">
      <c r="A69" s="47" t="s">
        <v>27</v>
      </c>
      <c r="B69" s="47" t="s">
        <v>28</v>
      </c>
      <c r="C69" s="47">
        <v>12</v>
      </c>
      <c r="D69" s="47" t="s">
        <v>41</v>
      </c>
      <c r="E69" s="47" t="s">
        <v>189</v>
      </c>
      <c r="F69" s="47" t="s">
        <v>152</v>
      </c>
      <c r="G69" s="16" t="s">
        <v>230</v>
      </c>
      <c r="H69" s="47" t="s">
        <v>190</v>
      </c>
      <c r="I69" s="47"/>
    </row>
    <row r="70" spans="1:9" ht="15.75" customHeight="1" x14ac:dyDescent="0.25">
      <c r="A70" s="45" t="s">
        <v>27</v>
      </c>
      <c r="B70" s="45" t="s">
        <v>32</v>
      </c>
      <c r="C70" s="206" t="s">
        <v>191</v>
      </c>
      <c r="D70" s="207"/>
      <c r="E70" s="207"/>
      <c r="F70" s="207"/>
      <c r="G70" s="207"/>
      <c r="H70" s="207"/>
      <c r="I70" s="208"/>
    </row>
    <row r="71" spans="1:9" ht="150.75" customHeight="1" x14ac:dyDescent="0.25">
      <c r="A71" s="46" t="s">
        <v>27</v>
      </c>
      <c r="B71" s="46" t="s">
        <v>32</v>
      </c>
      <c r="C71" s="46" t="s">
        <v>71</v>
      </c>
      <c r="D71" s="46"/>
      <c r="E71" s="47" t="s">
        <v>236</v>
      </c>
      <c r="F71" s="16" t="s">
        <v>237</v>
      </c>
      <c r="G71" s="16" t="s">
        <v>230</v>
      </c>
      <c r="H71" s="47" t="s">
        <v>192</v>
      </c>
      <c r="I71" s="16" t="s">
        <v>238</v>
      </c>
    </row>
    <row r="72" spans="1:9" ht="78.75" x14ac:dyDescent="0.25">
      <c r="A72" s="46" t="s">
        <v>27</v>
      </c>
      <c r="B72" s="46" t="s">
        <v>32</v>
      </c>
      <c r="C72" s="46" t="s">
        <v>77</v>
      </c>
      <c r="D72" s="46"/>
      <c r="E72" s="47" t="s">
        <v>193</v>
      </c>
      <c r="F72" s="16" t="s">
        <v>152</v>
      </c>
      <c r="G72" s="16" t="s">
        <v>230</v>
      </c>
      <c r="H72" s="47" t="s">
        <v>194</v>
      </c>
      <c r="I72" s="16" t="s">
        <v>238</v>
      </c>
    </row>
    <row r="73" spans="1:9" ht="78.75" x14ac:dyDescent="0.25">
      <c r="A73" s="46" t="s">
        <v>27</v>
      </c>
      <c r="B73" s="46" t="s">
        <v>32</v>
      </c>
      <c r="C73" s="46" t="s">
        <v>78</v>
      </c>
      <c r="D73" s="46"/>
      <c r="E73" s="47" t="s">
        <v>195</v>
      </c>
      <c r="F73" s="16" t="s">
        <v>152</v>
      </c>
      <c r="G73" s="16" t="s">
        <v>230</v>
      </c>
      <c r="H73" s="47" t="s">
        <v>196</v>
      </c>
      <c r="I73" s="16" t="s">
        <v>238</v>
      </c>
    </row>
    <row r="74" spans="1:9" ht="78.75" x14ac:dyDescent="0.25">
      <c r="A74" s="46" t="s">
        <v>27</v>
      </c>
      <c r="B74" s="46" t="s">
        <v>32</v>
      </c>
      <c r="C74" s="46" t="s">
        <v>123</v>
      </c>
      <c r="D74" s="46"/>
      <c r="E74" s="47" t="s">
        <v>197</v>
      </c>
      <c r="F74" s="16" t="s">
        <v>152</v>
      </c>
      <c r="G74" s="16" t="s">
        <v>230</v>
      </c>
      <c r="H74" s="47" t="s">
        <v>198</v>
      </c>
      <c r="I74" s="16" t="s">
        <v>238</v>
      </c>
    </row>
    <row r="75" spans="1:9" ht="78.75" x14ac:dyDescent="0.25">
      <c r="A75" s="46" t="s">
        <v>27</v>
      </c>
      <c r="B75" s="46" t="s">
        <v>32</v>
      </c>
      <c r="C75" s="46" t="s">
        <v>27</v>
      </c>
      <c r="D75" s="46"/>
      <c r="E75" s="47" t="s">
        <v>199</v>
      </c>
      <c r="F75" s="16" t="s">
        <v>152</v>
      </c>
      <c r="G75" s="16" t="s">
        <v>230</v>
      </c>
      <c r="H75" s="47" t="s">
        <v>200</v>
      </c>
      <c r="I75" s="16" t="s">
        <v>238</v>
      </c>
    </row>
    <row r="76" spans="1:9" ht="126" x14ac:dyDescent="0.25">
      <c r="A76" s="46" t="s">
        <v>27</v>
      </c>
      <c r="B76" s="46" t="s">
        <v>32</v>
      </c>
      <c r="C76" s="46" t="s">
        <v>162</v>
      </c>
      <c r="D76" s="46"/>
      <c r="E76" s="47" t="s">
        <v>201</v>
      </c>
      <c r="F76" s="16" t="s">
        <v>152</v>
      </c>
      <c r="G76" s="16" t="s">
        <v>230</v>
      </c>
      <c r="H76" s="47" t="s">
        <v>202</v>
      </c>
      <c r="I76" s="16" t="s">
        <v>238</v>
      </c>
    </row>
    <row r="77" spans="1:9" ht="78.75" x14ac:dyDescent="0.25">
      <c r="A77" s="46" t="s">
        <v>27</v>
      </c>
      <c r="B77" s="46" t="s">
        <v>32</v>
      </c>
      <c r="C77" s="46" t="s">
        <v>165</v>
      </c>
      <c r="D77" s="46"/>
      <c r="E77" s="47" t="s">
        <v>239</v>
      </c>
      <c r="F77" s="47" t="s">
        <v>152</v>
      </c>
      <c r="G77" s="47" t="s">
        <v>230</v>
      </c>
      <c r="H77" s="47" t="s">
        <v>240</v>
      </c>
      <c r="I77" s="16" t="s">
        <v>244</v>
      </c>
    </row>
    <row r="78" spans="1:9" ht="94.5" x14ac:dyDescent="0.25">
      <c r="A78" s="46" t="s">
        <v>27</v>
      </c>
      <c r="B78" s="46" t="s">
        <v>32</v>
      </c>
      <c r="C78" s="46" t="s">
        <v>168</v>
      </c>
      <c r="D78" s="46"/>
      <c r="E78" s="47" t="s">
        <v>241</v>
      </c>
      <c r="F78" s="47" t="s">
        <v>152</v>
      </c>
      <c r="G78" s="47" t="s">
        <v>230</v>
      </c>
      <c r="H78" s="47" t="s">
        <v>242</v>
      </c>
      <c r="I78" s="16" t="s">
        <v>243</v>
      </c>
    </row>
    <row r="79" spans="1:9" ht="78.75" x14ac:dyDescent="0.25">
      <c r="A79" s="46" t="s">
        <v>27</v>
      </c>
      <c r="B79" s="46" t="s">
        <v>32</v>
      </c>
      <c r="C79" s="46" t="s">
        <v>169</v>
      </c>
      <c r="D79" s="46"/>
      <c r="E79" s="47" t="s">
        <v>252</v>
      </c>
      <c r="F79" s="47" t="s">
        <v>152</v>
      </c>
      <c r="G79" s="47" t="s">
        <v>230</v>
      </c>
      <c r="H79" s="47" t="s">
        <v>253</v>
      </c>
      <c r="I79" s="16" t="s">
        <v>254</v>
      </c>
    </row>
    <row r="80" spans="1:9" ht="78.75" x14ac:dyDescent="0.25">
      <c r="A80" s="46" t="s">
        <v>27</v>
      </c>
      <c r="B80" s="46" t="s">
        <v>32</v>
      </c>
      <c r="C80" s="46" t="s">
        <v>170</v>
      </c>
      <c r="D80" s="46"/>
      <c r="E80" s="47" t="s">
        <v>255</v>
      </c>
      <c r="F80" s="47" t="s">
        <v>152</v>
      </c>
      <c r="G80" s="47" t="s">
        <v>230</v>
      </c>
      <c r="H80" s="47" t="s">
        <v>256</v>
      </c>
      <c r="I80" s="16" t="s">
        <v>254</v>
      </c>
    </row>
    <row r="81" spans="1:9" ht="15.75" customHeight="1" x14ac:dyDescent="0.25">
      <c r="A81" s="46" t="s">
        <v>27</v>
      </c>
      <c r="B81" s="45" t="s">
        <v>36</v>
      </c>
      <c r="C81" s="46"/>
      <c r="D81" s="46"/>
      <c r="E81" s="206" t="s">
        <v>203</v>
      </c>
      <c r="F81" s="207"/>
      <c r="G81" s="207"/>
      <c r="H81" s="207"/>
      <c r="I81" s="208"/>
    </row>
    <row r="82" spans="1:9" ht="110.25" x14ac:dyDescent="0.25">
      <c r="A82" s="46" t="s">
        <v>27</v>
      </c>
      <c r="B82" s="46" t="s">
        <v>36</v>
      </c>
      <c r="C82" s="46" t="s">
        <v>71</v>
      </c>
      <c r="D82" s="46"/>
      <c r="E82" s="47" t="s">
        <v>245</v>
      </c>
      <c r="F82" s="16" t="s">
        <v>152</v>
      </c>
      <c r="G82" s="16" t="s">
        <v>230</v>
      </c>
      <c r="H82" s="47" t="s">
        <v>204</v>
      </c>
      <c r="I82" s="16" t="s">
        <v>205</v>
      </c>
    </row>
    <row r="83" spans="1:9" ht="78.75" x14ac:dyDescent="0.25">
      <c r="A83" s="46" t="s">
        <v>27</v>
      </c>
      <c r="B83" s="46" t="s">
        <v>36</v>
      </c>
      <c r="C83" s="46" t="s">
        <v>77</v>
      </c>
      <c r="D83" s="46"/>
      <c r="E83" s="47" t="s">
        <v>206</v>
      </c>
      <c r="F83" s="16" t="s">
        <v>152</v>
      </c>
      <c r="G83" s="16" t="s">
        <v>230</v>
      </c>
      <c r="H83" s="47" t="s">
        <v>207</v>
      </c>
      <c r="I83" s="16" t="s">
        <v>205</v>
      </c>
    </row>
    <row r="84" spans="1:9" ht="229.5" customHeight="1" x14ac:dyDescent="0.25">
      <c r="A84" s="46" t="s">
        <v>27</v>
      </c>
      <c r="B84" s="46" t="s">
        <v>36</v>
      </c>
      <c r="C84" s="46" t="s">
        <v>78</v>
      </c>
      <c r="D84" s="14"/>
      <c r="E84" s="47" t="s">
        <v>208</v>
      </c>
      <c r="F84" s="16" t="s">
        <v>246</v>
      </c>
      <c r="G84" s="16" t="s">
        <v>230</v>
      </c>
      <c r="H84" s="47" t="s">
        <v>209</v>
      </c>
      <c r="I84" s="16" t="s">
        <v>205</v>
      </c>
    </row>
    <row r="85" spans="1:9" ht="78.75" x14ac:dyDescent="0.25">
      <c r="A85" s="46" t="s">
        <v>27</v>
      </c>
      <c r="B85" s="46" t="s">
        <v>36</v>
      </c>
      <c r="C85" s="46" t="s">
        <v>123</v>
      </c>
      <c r="D85" s="14"/>
      <c r="E85" s="47" t="s">
        <v>247</v>
      </c>
      <c r="F85" s="16" t="s">
        <v>152</v>
      </c>
      <c r="G85" s="16" t="s">
        <v>230</v>
      </c>
      <c r="H85" s="47" t="s">
        <v>210</v>
      </c>
      <c r="I85" s="16" t="s">
        <v>205</v>
      </c>
    </row>
    <row r="86" spans="1:9" ht="78.75" x14ac:dyDescent="0.25">
      <c r="A86" s="46" t="s">
        <v>27</v>
      </c>
      <c r="B86" s="46" t="s">
        <v>36</v>
      </c>
      <c r="C86" s="46" t="s">
        <v>27</v>
      </c>
      <c r="D86" s="57"/>
      <c r="E86" s="47" t="s">
        <v>211</v>
      </c>
      <c r="F86" s="16" t="s">
        <v>152</v>
      </c>
      <c r="G86" s="16" t="s">
        <v>230</v>
      </c>
      <c r="H86" s="47" t="s">
        <v>212</v>
      </c>
      <c r="I86" s="16" t="s">
        <v>205</v>
      </c>
    </row>
    <row r="87" spans="1:9" ht="94.5" x14ac:dyDescent="0.25">
      <c r="A87" s="46" t="s">
        <v>27</v>
      </c>
      <c r="B87" s="46" t="s">
        <v>36</v>
      </c>
      <c r="C87" s="46" t="s">
        <v>162</v>
      </c>
      <c r="D87" s="57"/>
      <c r="E87" s="47" t="s">
        <v>213</v>
      </c>
      <c r="F87" s="16" t="s">
        <v>152</v>
      </c>
      <c r="G87" s="16" t="s">
        <v>230</v>
      </c>
      <c r="H87" s="47" t="s">
        <v>214</v>
      </c>
      <c r="I87" s="16" t="s">
        <v>205</v>
      </c>
    </row>
    <row r="88" spans="1:9" ht="78.75" x14ac:dyDescent="0.25">
      <c r="A88" s="46" t="s">
        <v>27</v>
      </c>
      <c r="B88" s="46" t="s">
        <v>36</v>
      </c>
      <c r="C88" s="46" t="s">
        <v>165</v>
      </c>
      <c r="D88" s="57"/>
      <c r="E88" s="47" t="s">
        <v>248</v>
      </c>
      <c r="F88" s="16" t="s">
        <v>152</v>
      </c>
      <c r="G88" s="16" t="s">
        <v>230</v>
      </c>
      <c r="H88" s="47" t="s">
        <v>249</v>
      </c>
      <c r="I88" s="16" t="s">
        <v>205</v>
      </c>
    </row>
    <row r="89" spans="1:9" ht="78.75" x14ac:dyDescent="0.25">
      <c r="A89" s="46" t="s">
        <v>27</v>
      </c>
      <c r="B89" s="46" t="s">
        <v>36</v>
      </c>
      <c r="C89" s="46" t="s">
        <v>168</v>
      </c>
      <c r="D89" s="57"/>
      <c r="E89" s="47" t="s">
        <v>250</v>
      </c>
      <c r="F89" s="16" t="s">
        <v>152</v>
      </c>
      <c r="G89" s="16" t="s">
        <v>230</v>
      </c>
      <c r="H89" s="47" t="s">
        <v>251</v>
      </c>
      <c r="I89" s="16" t="s">
        <v>205</v>
      </c>
    </row>
    <row r="90" spans="1:9" s="50" customFormat="1" ht="130.5" customHeight="1" x14ac:dyDescent="0.25">
      <c r="A90" s="46" t="s">
        <v>27</v>
      </c>
      <c r="B90" s="46" t="s">
        <v>36</v>
      </c>
      <c r="C90" s="46" t="s">
        <v>169</v>
      </c>
      <c r="D90" s="57"/>
      <c r="E90" s="47" t="s">
        <v>257</v>
      </c>
      <c r="F90" s="16" t="s">
        <v>217</v>
      </c>
      <c r="G90" s="16" t="s">
        <v>230</v>
      </c>
      <c r="H90" s="47" t="s">
        <v>215</v>
      </c>
      <c r="I90" s="16" t="s">
        <v>205</v>
      </c>
    </row>
    <row r="91" spans="1:9" s="50" customFormat="1" ht="78.75" customHeight="1" x14ac:dyDescent="0.25">
      <c r="A91" s="46" t="s">
        <v>27</v>
      </c>
      <c r="B91" s="46" t="s">
        <v>36</v>
      </c>
      <c r="C91" s="46" t="s">
        <v>170</v>
      </c>
      <c r="D91" s="57"/>
      <c r="E91" s="56" t="s">
        <v>216</v>
      </c>
      <c r="F91" s="16" t="s">
        <v>217</v>
      </c>
      <c r="G91" s="16" t="s">
        <v>230</v>
      </c>
      <c r="H91" s="47" t="s">
        <v>218</v>
      </c>
      <c r="I91" s="16" t="s">
        <v>205</v>
      </c>
    </row>
    <row r="92" spans="1:9" ht="15.75" customHeight="1" x14ac:dyDescent="0.25">
      <c r="A92" s="42" t="s">
        <v>27</v>
      </c>
      <c r="B92" s="42" t="s">
        <v>41</v>
      </c>
      <c r="C92" s="42"/>
      <c r="D92" s="42"/>
      <c r="E92" s="197" t="s">
        <v>219</v>
      </c>
      <c r="F92" s="198"/>
      <c r="G92" s="198"/>
      <c r="H92" s="198"/>
      <c r="I92" s="199"/>
    </row>
    <row r="93" spans="1:9" ht="204.75" x14ac:dyDescent="0.25">
      <c r="A93" s="54" t="s">
        <v>27</v>
      </c>
      <c r="B93" s="54" t="s">
        <v>41</v>
      </c>
      <c r="C93" s="54" t="s">
        <v>70</v>
      </c>
      <c r="D93" s="54"/>
      <c r="E93" s="55" t="s">
        <v>220</v>
      </c>
      <c r="F93" s="16" t="s">
        <v>264</v>
      </c>
      <c r="G93" s="16" t="s">
        <v>230</v>
      </c>
      <c r="H93" s="53" t="s">
        <v>265</v>
      </c>
      <c r="I93" s="48" t="s">
        <v>263</v>
      </c>
    </row>
    <row r="94" spans="1:9" ht="157.5" x14ac:dyDescent="0.25">
      <c r="A94" s="54" t="s">
        <v>27</v>
      </c>
      <c r="B94" s="54" t="s">
        <v>41</v>
      </c>
      <c r="C94" s="54" t="s">
        <v>28</v>
      </c>
      <c r="D94" s="54"/>
      <c r="E94" s="55" t="s">
        <v>221</v>
      </c>
      <c r="F94" s="15" t="s">
        <v>258</v>
      </c>
      <c r="G94" s="16" t="s">
        <v>230</v>
      </c>
      <c r="H94" s="53" t="s">
        <v>222</v>
      </c>
      <c r="I94" s="48" t="s">
        <v>263</v>
      </c>
    </row>
    <row r="95" spans="1:9" ht="94.5" x14ac:dyDescent="0.25">
      <c r="A95" s="54" t="s">
        <v>27</v>
      </c>
      <c r="B95" s="54" t="s">
        <v>41</v>
      </c>
      <c r="C95" s="54" t="s">
        <v>32</v>
      </c>
      <c r="D95" s="54"/>
      <c r="E95" s="55" t="s">
        <v>224</v>
      </c>
      <c r="F95" s="15" t="s">
        <v>259</v>
      </c>
      <c r="G95" s="16" t="s">
        <v>230</v>
      </c>
      <c r="H95" s="53" t="s">
        <v>225</v>
      </c>
      <c r="I95" s="48" t="s">
        <v>262</v>
      </c>
    </row>
    <row r="96" spans="1:9" ht="94.5" x14ac:dyDescent="0.25">
      <c r="A96" s="54" t="s">
        <v>27</v>
      </c>
      <c r="B96" s="54" t="s">
        <v>41</v>
      </c>
      <c r="C96" s="54" t="s">
        <v>36</v>
      </c>
      <c r="D96" s="54"/>
      <c r="E96" s="55" t="s">
        <v>261</v>
      </c>
      <c r="F96" s="16" t="s">
        <v>260</v>
      </c>
      <c r="G96" s="16" t="s">
        <v>230</v>
      </c>
      <c r="H96" s="53" t="s">
        <v>226</v>
      </c>
      <c r="I96" s="52" t="s">
        <v>223</v>
      </c>
    </row>
    <row r="97" spans="1:9" ht="157.5" x14ac:dyDescent="0.25">
      <c r="A97" s="54" t="s">
        <v>27</v>
      </c>
      <c r="B97" s="54" t="s">
        <v>41</v>
      </c>
      <c r="C97" s="54" t="s">
        <v>41</v>
      </c>
      <c r="D97" s="54"/>
      <c r="E97" s="55" t="s">
        <v>227</v>
      </c>
      <c r="F97" s="15" t="s">
        <v>266</v>
      </c>
      <c r="G97" s="16" t="s">
        <v>230</v>
      </c>
      <c r="H97" s="53" t="s">
        <v>228</v>
      </c>
      <c r="I97" s="48" t="s">
        <v>263</v>
      </c>
    </row>
  </sheetData>
  <mergeCells count="15">
    <mergeCell ref="H1:I1"/>
    <mergeCell ref="A2:I2"/>
    <mergeCell ref="A4:D4"/>
    <mergeCell ref="E4:E5"/>
    <mergeCell ref="F4:F5"/>
    <mergeCell ref="G4:G5"/>
    <mergeCell ref="H4:H5"/>
    <mergeCell ref="I4:I5"/>
    <mergeCell ref="E92:I92"/>
    <mergeCell ref="E6:I6"/>
    <mergeCell ref="E7:I7"/>
    <mergeCell ref="E52:I52"/>
    <mergeCell ref="E64:I64"/>
    <mergeCell ref="E81:I81"/>
    <mergeCell ref="C70:I70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8"/>
  <sheetViews>
    <sheetView view="pageBreakPreview" zoomScale="60" workbookViewId="0">
      <selection activeCell="C15" sqref="C15:L15"/>
    </sheetView>
  </sheetViews>
  <sheetFormatPr defaultRowHeight="15" x14ac:dyDescent="0.25"/>
  <cols>
    <col min="1" max="2" width="9.140625" style="5"/>
    <col min="3" max="3" width="35" style="5" customWidth="1"/>
    <col min="4" max="4" width="20" style="5" customWidth="1"/>
    <col min="5" max="9" width="9.140625" style="5"/>
    <col min="10" max="10" width="9.42578125" style="5" customWidth="1"/>
    <col min="11" max="11" width="9.140625" style="5"/>
    <col min="12" max="12" width="16.140625" style="5" customWidth="1"/>
  </cols>
  <sheetData>
    <row r="1" spans="1:12" ht="15.75" x14ac:dyDescent="0.25">
      <c r="A1" s="51"/>
      <c r="B1" s="51"/>
      <c r="C1" s="51"/>
      <c r="D1" s="51"/>
      <c r="E1" s="58"/>
      <c r="F1" s="58"/>
      <c r="G1" s="58"/>
      <c r="H1" s="58"/>
      <c r="I1" s="58"/>
      <c r="J1" s="58"/>
      <c r="K1" s="58"/>
      <c r="L1" s="51"/>
    </row>
    <row r="2" spans="1:12" ht="41.25" customHeight="1" x14ac:dyDescent="0.25">
      <c r="A2" s="59"/>
      <c r="B2" s="59"/>
      <c r="C2" s="59"/>
      <c r="D2" s="59"/>
      <c r="E2" s="60"/>
      <c r="F2" s="221" t="s">
        <v>278</v>
      </c>
      <c r="G2" s="221"/>
      <c r="H2" s="221"/>
      <c r="I2" s="221"/>
      <c r="J2" s="221"/>
      <c r="K2" s="221"/>
      <c r="L2" s="221"/>
    </row>
    <row r="3" spans="1:12" ht="15.75" x14ac:dyDescent="0.25">
      <c r="A3" s="59"/>
      <c r="B3" s="59"/>
      <c r="C3" s="59"/>
      <c r="D3" s="59"/>
      <c r="E3" s="61"/>
      <c r="F3" s="61"/>
      <c r="G3" s="61"/>
      <c r="H3" s="61"/>
      <c r="I3" s="61"/>
      <c r="J3" s="61"/>
      <c r="K3" s="61"/>
      <c r="L3" s="61"/>
    </row>
    <row r="4" spans="1:12" ht="15.75" x14ac:dyDescent="0.25">
      <c r="A4" s="219" t="s">
        <v>267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</row>
    <row r="5" spans="1:12" ht="15.75" x14ac:dyDescent="0.25">
      <c r="A5" s="61"/>
      <c r="B5" s="61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2" ht="15.75" customHeight="1" x14ac:dyDescent="0.25">
      <c r="A6" s="220" t="s">
        <v>1</v>
      </c>
      <c r="B6" s="220"/>
      <c r="C6" s="220" t="s">
        <v>268</v>
      </c>
      <c r="D6" s="220" t="s">
        <v>269</v>
      </c>
      <c r="E6" s="227" t="s">
        <v>270</v>
      </c>
      <c r="F6" s="228"/>
      <c r="G6" s="228"/>
      <c r="H6" s="228"/>
      <c r="I6" s="228"/>
      <c r="J6" s="228"/>
      <c r="K6" s="229"/>
      <c r="L6" s="220" t="s">
        <v>271</v>
      </c>
    </row>
    <row r="7" spans="1:12" ht="15" customHeight="1" x14ac:dyDescent="0.25">
      <c r="A7" s="220"/>
      <c r="B7" s="220"/>
      <c r="C7" s="220" t="s">
        <v>272</v>
      </c>
      <c r="D7" s="220" t="s">
        <v>269</v>
      </c>
      <c r="E7" s="217" t="s">
        <v>5</v>
      </c>
      <c r="F7" s="220" t="s">
        <v>47</v>
      </c>
      <c r="G7" s="217" t="s">
        <v>48</v>
      </c>
      <c r="H7" s="217" t="s">
        <v>49</v>
      </c>
      <c r="I7" s="217" t="s">
        <v>50</v>
      </c>
      <c r="J7" s="217" t="s">
        <v>56</v>
      </c>
      <c r="K7" s="217" t="s">
        <v>387</v>
      </c>
      <c r="L7" s="220" t="s">
        <v>66</v>
      </c>
    </row>
    <row r="8" spans="1:12" ht="15.75" x14ac:dyDescent="0.25">
      <c r="A8" s="23" t="s">
        <v>6</v>
      </c>
      <c r="B8" s="23" t="s">
        <v>7</v>
      </c>
      <c r="C8" s="220"/>
      <c r="D8" s="220"/>
      <c r="E8" s="218"/>
      <c r="F8" s="220"/>
      <c r="G8" s="218"/>
      <c r="H8" s="218"/>
      <c r="I8" s="218"/>
      <c r="J8" s="218"/>
      <c r="K8" s="218"/>
      <c r="L8" s="220"/>
    </row>
    <row r="9" spans="1:12" ht="15.75" customHeight="1" x14ac:dyDescent="0.25">
      <c r="A9" s="63" t="s">
        <v>27</v>
      </c>
      <c r="B9" s="23"/>
      <c r="C9" s="214" t="s">
        <v>399</v>
      </c>
      <c r="D9" s="215"/>
      <c r="E9" s="215"/>
      <c r="F9" s="215"/>
      <c r="G9" s="215"/>
      <c r="H9" s="215"/>
      <c r="I9" s="215"/>
      <c r="J9" s="215"/>
      <c r="K9" s="215"/>
      <c r="L9" s="216"/>
    </row>
    <row r="10" spans="1:12" ht="15.75" customHeight="1" x14ac:dyDescent="0.25">
      <c r="A10" s="63" t="s">
        <v>27</v>
      </c>
      <c r="B10" s="63" t="s">
        <v>70</v>
      </c>
      <c r="C10" s="214" t="s">
        <v>273</v>
      </c>
      <c r="D10" s="215"/>
      <c r="E10" s="215"/>
      <c r="F10" s="215"/>
      <c r="G10" s="215"/>
      <c r="H10" s="215"/>
      <c r="I10" s="215"/>
      <c r="J10" s="215"/>
      <c r="K10" s="215"/>
      <c r="L10" s="216"/>
    </row>
    <row r="11" spans="1:12" ht="15.75" customHeight="1" x14ac:dyDescent="0.25">
      <c r="A11" s="63"/>
      <c r="B11" s="63"/>
      <c r="C11" s="223" t="s">
        <v>274</v>
      </c>
      <c r="D11" s="223"/>
      <c r="E11" s="223"/>
      <c r="F11" s="223"/>
      <c r="G11" s="223"/>
      <c r="H11" s="223"/>
      <c r="I11" s="223"/>
      <c r="J11" s="223"/>
      <c r="K11" s="223"/>
      <c r="L11" s="223"/>
    </row>
    <row r="12" spans="1:12" ht="15.75" customHeight="1" x14ac:dyDescent="0.25">
      <c r="A12" s="63" t="s">
        <v>27</v>
      </c>
      <c r="B12" s="63" t="s">
        <v>28</v>
      </c>
      <c r="C12" s="214" t="s">
        <v>275</v>
      </c>
      <c r="D12" s="215"/>
      <c r="E12" s="215"/>
      <c r="F12" s="215"/>
      <c r="G12" s="215"/>
      <c r="H12" s="215"/>
      <c r="I12" s="215"/>
      <c r="J12" s="215"/>
      <c r="K12" s="215"/>
      <c r="L12" s="216"/>
    </row>
    <row r="13" spans="1:12" ht="15.75" customHeight="1" x14ac:dyDescent="0.25">
      <c r="A13" s="65"/>
      <c r="B13" s="65"/>
      <c r="C13" s="223" t="s">
        <v>274</v>
      </c>
      <c r="D13" s="223"/>
      <c r="E13" s="223"/>
      <c r="F13" s="223"/>
      <c r="G13" s="223"/>
      <c r="H13" s="223"/>
      <c r="I13" s="223"/>
      <c r="J13" s="223"/>
      <c r="K13" s="223"/>
      <c r="L13" s="223"/>
    </row>
    <row r="14" spans="1:12" ht="15.75" customHeight="1" x14ac:dyDescent="0.25">
      <c r="A14" s="66" t="s">
        <v>27</v>
      </c>
      <c r="B14" s="66" t="s">
        <v>32</v>
      </c>
      <c r="C14" s="230" t="s">
        <v>33</v>
      </c>
      <c r="D14" s="231"/>
      <c r="E14" s="231"/>
      <c r="F14" s="231"/>
      <c r="G14" s="231"/>
      <c r="H14" s="231"/>
      <c r="I14" s="231"/>
      <c r="J14" s="231"/>
      <c r="K14" s="231"/>
      <c r="L14" s="232"/>
    </row>
    <row r="15" spans="1:12" ht="15.75" x14ac:dyDescent="0.25">
      <c r="A15" s="66" t="s">
        <v>27</v>
      </c>
      <c r="B15" s="25">
        <v>4</v>
      </c>
      <c r="C15" s="222" t="s">
        <v>276</v>
      </c>
      <c r="D15" s="222"/>
      <c r="E15" s="222"/>
      <c r="F15" s="222"/>
      <c r="G15" s="222"/>
      <c r="H15" s="222"/>
      <c r="I15" s="222"/>
      <c r="J15" s="222"/>
      <c r="K15" s="222"/>
      <c r="L15" s="222"/>
    </row>
    <row r="16" spans="1:12" ht="15.75" customHeight="1" x14ac:dyDescent="0.25">
      <c r="A16" s="14"/>
      <c r="B16" s="14"/>
      <c r="C16" s="223" t="s">
        <v>274</v>
      </c>
      <c r="D16" s="223"/>
      <c r="E16" s="223"/>
      <c r="F16" s="223"/>
      <c r="G16" s="223"/>
      <c r="H16" s="223"/>
      <c r="I16" s="223"/>
      <c r="J16" s="223"/>
      <c r="K16" s="223"/>
      <c r="L16" s="223"/>
    </row>
    <row r="17" spans="1:12" ht="15.75" customHeight="1" x14ac:dyDescent="0.25">
      <c r="A17" s="66" t="s">
        <v>27</v>
      </c>
      <c r="B17" s="25">
        <v>5</v>
      </c>
      <c r="C17" s="224" t="s">
        <v>219</v>
      </c>
      <c r="D17" s="224"/>
      <c r="E17" s="224"/>
      <c r="F17" s="224"/>
      <c r="G17" s="224"/>
      <c r="H17" s="224"/>
      <c r="I17" s="224"/>
      <c r="J17" s="224"/>
      <c r="K17" s="224"/>
      <c r="L17" s="224"/>
    </row>
    <row r="18" spans="1:12" ht="15.75" customHeight="1" x14ac:dyDescent="0.25">
      <c r="A18" s="14"/>
      <c r="B18" s="14"/>
      <c r="C18" s="225" t="s">
        <v>277</v>
      </c>
      <c r="D18" s="226"/>
      <c r="E18" s="226"/>
      <c r="F18" s="226"/>
      <c r="G18" s="226"/>
      <c r="H18" s="226"/>
      <c r="I18" s="226"/>
      <c r="J18" s="226"/>
      <c r="K18" s="226"/>
      <c r="L18" s="226"/>
    </row>
  </sheetData>
  <mergeCells count="24">
    <mergeCell ref="C15:L15"/>
    <mergeCell ref="C16:L16"/>
    <mergeCell ref="C17:L17"/>
    <mergeCell ref="C18:L18"/>
    <mergeCell ref="C10:L10"/>
    <mergeCell ref="C11:L11"/>
    <mergeCell ref="C12:L12"/>
    <mergeCell ref="C13:L13"/>
    <mergeCell ref="C14:L14"/>
    <mergeCell ref="F2:L2"/>
    <mergeCell ref="A4:L4"/>
    <mergeCell ref="E6:K6"/>
    <mergeCell ref="L6:L8"/>
    <mergeCell ref="K7:K8"/>
    <mergeCell ref="J7:J8"/>
    <mergeCell ref="I7:I8"/>
    <mergeCell ref="E7:E8"/>
    <mergeCell ref="F7:F8"/>
    <mergeCell ref="G7:G8"/>
    <mergeCell ref="H7:H8"/>
    <mergeCell ref="A6:B7"/>
    <mergeCell ref="C6:C8"/>
    <mergeCell ref="D6:D8"/>
    <mergeCell ref="C9:L9"/>
  </mergeCells>
  <pageMargins left="0.7" right="0.7" top="0.75" bottom="0.75" header="0.3" footer="0.3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O16"/>
  <sheetViews>
    <sheetView view="pageBreakPreview" zoomScale="60" workbookViewId="0">
      <selection activeCell="F10" sqref="F10:O10"/>
    </sheetView>
  </sheetViews>
  <sheetFormatPr defaultRowHeight="15" x14ac:dyDescent="0.25"/>
  <cols>
    <col min="1" max="5" width="9.140625" style="50"/>
    <col min="6" max="6" width="21" style="50" customWidth="1"/>
    <col min="7" max="7" width="15.28515625" style="50" customWidth="1"/>
    <col min="8" max="8" width="13.7109375" style="50" customWidth="1"/>
    <col min="9" max="14" width="9.140625" style="50"/>
  </cols>
  <sheetData>
    <row r="2" spans="1:15" ht="52.5" customHeight="1" x14ac:dyDescent="0.25">
      <c r="A2" s="61"/>
      <c r="B2" s="61"/>
      <c r="C2" s="61"/>
      <c r="D2" s="61"/>
      <c r="E2" s="61"/>
      <c r="F2" s="61"/>
      <c r="G2" s="61"/>
      <c r="H2" s="221" t="s">
        <v>360</v>
      </c>
      <c r="I2" s="221"/>
      <c r="J2" s="221"/>
      <c r="K2" s="221"/>
      <c r="L2" s="221"/>
      <c r="M2" s="221"/>
      <c r="N2" s="167"/>
    </row>
    <row r="3" spans="1:15" ht="15.75" customHeight="1" x14ac:dyDescent="0.25">
      <c r="A3" s="236" t="s">
        <v>279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330"/>
    </row>
    <row r="4" spans="1:15" ht="15.75" x14ac:dyDescent="0.25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330"/>
    </row>
    <row r="5" spans="1:15" ht="45" customHeight="1" x14ac:dyDescent="0.25">
      <c r="A5" s="235" t="s">
        <v>1</v>
      </c>
      <c r="B5" s="235"/>
      <c r="C5" s="235"/>
      <c r="D5" s="235"/>
      <c r="E5" s="100" t="s">
        <v>280</v>
      </c>
      <c r="F5" s="101" t="s">
        <v>281</v>
      </c>
      <c r="G5" s="101" t="s">
        <v>282</v>
      </c>
      <c r="H5" s="101" t="s">
        <v>4</v>
      </c>
      <c r="I5" s="101" t="s">
        <v>5</v>
      </c>
      <c r="J5" s="101" t="s">
        <v>47</v>
      </c>
      <c r="K5" s="101" t="s">
        <v>48</v>
      </c>
      <c r="L5" s="101" t="s">
        <v>49</v>
      </c>
      <c r="M5" s="101" t="s">
        <v>50</v>
      </c>
      <c r="N5" s="101" t="s">
        <v>56</v>
      </c>
      <c r="O5" s="101" t="s">
        <v>387</v>
      </c>
    </row>
    <row r="6" spans="1:15" ht="37.5" customHeight="1" x14ac:dyDescent="0.25">
      <c r="A6" s="63" t="s">
        <v>27</v>
      </c>
      <c r="B6" s="23"/>
      <c r="D6" s="98"/>
      <c r="E6" s="98"/>
      <c r="F6" s="233" t="s">
        <v>399</v>
      </c>
      <c r="G6" s="233"/>
      <c r="H6" s="233"/>
      <c r="I6" s="233"/>
      <c r="J6" s="233"/>
      <c r="K6" s="233"/>
      <c r="L6" s="233"/>
      <c r="M6" s="233"/>
      <c r="N6" s="233"/>
      <c r="O6" s="233"/>
    </row>
    <row r="7" spans="1:15" ht="30" customHeight="1" x14ac:dyDescent="0.25">
      <c r="A7" s="102" t="s">
        <v>27</v>
      </c>
      <c r="B7" s="103">
        <v>1</v>
      </c>
      <c r="C7" s="104"/>
      <c r="D7" s="104"/>
      <c r="E7" s="104"/>
      <c r="F7" s="234" t="s">
        <v>273</v>
      </c>
      <c r="G7" s="234"/>
      <c r="H7" s="234"/>
      <c r="I7" s="234"/>
      <c r="J7" s="234"/>
      <c r="K7" s="234"/>
      <c r="L7" s="234"/>
      <c r="M7" s="234"/>
      <c r="N7" s="234"/>
      <c r="O7" s="234"/>
    </row>
    <row r="8" spans="1:15" ht="15" customHeight="1" x14ac:dyDescent="0.25">
      <c r="A8" s="103"/>
      <c r="B8" s="103"/>
      <c r="C8" s="104"/>
      <c r="D8" s="104"/>
      <c r="E8" s="104"/>
      <c r="F8" s="235" t="s">
        <v>283</v>
      </c>
      <c r="G8" s="235"/>
      <c r="H8" s="235"/>
      <c r="I8" s="235"/>
      <c r="J8" s="235"/>
      <c r="K8" s="235"/>
      <c r="L8" s="235"/>
      <c r="M8" s="235"/>
      <c r="N8" s="235"/>
      <c r="O8" s="235"/>
    </row>
    <row r="9" spans="1:15" ht="15" customHeight="1" x14ac:dyDescent="0.25">
      <c r="A9" s="102" t="s">
        <v>27</v>
      </c>
      <c r="B9" s="103">
        <v>2</v>
      </c>
      <c r="C9" s="104"/>
      <c r="D9" s="104"/>
      <c r="E9" s="104"/>
      <c r="F9" s="234" t="s">
        <v>275</v>
      </c>
      <c r="G9" s="234"/>
      <c r="H9" s="234"/>
      <c r="I9" s="234"/>
      <c r="J9" s="234"/>
      <c r="K9" s="234"/>
      <c r="L9" s="234"/>
      <c r="M9" s="234"/>
      <c r="N9" s="234"/>
      <c r="O9" s="234"/>
    </row>
    <row r="10" spans="1:15" ht="15" customHeight="1" x14ac:dyDescent="0.25">
      <c r="A10" s="103"/>
      <c r="B10" s="103"/>
      <c r="C10" s="104"/>
      <c r="D10" s="104"/>
      <c r="E10" s="104"/>
      <c r="F10" s="235" t="s">
        <v>283</v>
      </c>
      <c r="G10" s="235"/>
      <c r="H10" s="235"/>
      <c r="I10" s="235"/>
      <c r="J10" s="235"/>
      <c r="K10" s="235"/>
      <c r="L10" s="235"/>
      <c r="M10" s="235"/>
      <c r="N10" s="235"/>
      <c r="O10" s="235"/>
    </row>
    <row r="11" spans="1:15" ht="15" customHeight="1" x14ac:dyDescent="0.25">
      <c r="A11" s="102" t="s">
        <v>27</v>
      </c>
      <c r="B11" s="103">
        <v>3</v>
      </c>
      <c r="C11" s="104"/>
      <c r="D11" s="104"/>
      <c r="E11" s="104"/>
      <c r="F11" s="234" t="s">
        <v>33</v>
      </c>
      <c r="G11" s="234"/>
      <c r="H11" s="234"/>
      <c r="I11" s="234"/>
      <c r="J11" s="234"/>
      <c r="K11" s="234"/>
      <c r="L11" s="234"/>
      <c r="M11" s="234"/>
      <c r="N11" s="234"/>
      <c r="O11" s="234"/>
    </row>
    <row r="12" spans="1:15" ht="15" customHeight="1" x14ac:dyDescent="0.25">
      <c r="A12" s="103"/>
      <c r="B12" s="103"/>
      <c r="C12" s="104"/>
      <c r="D12" s="104"/>
      <c r="E12" s="104"/>
      <c r="F12" s="235" t="s">
        <v>283</v>
      </c>
      <c r="G12" s="235"/>
      <c r="H12" s="235"/>
      <c r="I12" s="235"/>
      <c r="J12" s="235"/>
      <c r="K12" s="235"/>
      <c r="L12" s="235"/>
      <c r="M12" s="235"/>
      <c r="N12" s="235"/>
      <c r="O12" s="235"/>
    </row>
    <row r="13" spans="1:15" ht="15" customHeight="1" x14ac:dyDescent="0.25">
      <c r="A13" s="102" t="s">
        <v>27</v>
      </c>
      <c r="B13" s="103">
        <v>4</v>
      </c>
      <c r="C13" s="104"/>
      <c r="D13" s="104"/>
      <c r="E13" s="104"/>
      <c r="F13" s="234" t="s">
        <v>276</v>
      </c>
      <c r="G13" s="234"/>
      <c r="H13" s="234"/>
      <c r="I13" s="234"/>
      <c r="J13" s="234"/>
      <c r="K13" s="234"/>
      <c r="L13" s="234"/>
      <c r="M13" s="234"/>
      <c r="N13" s="234"/>
      <c r="O13" s="234"/>
    </row>
    <row r="14" spans="1:15" ht="15" customHeight="1" x14ac:dyDescent="0.25">
      <c r="A14" s="103"/>
      <c r="B14" s="103"/>
      <c r="C14" s="104"/>
      <c r="D14" s="104"/>
      <c r="E14" s="104"/>
      <c r="F14" s="235" t="s">
        <v>283</v>
      </c>
      <c r="G14" s="235"/>
      <c r="H14" s="235"/>
      <c r="I14" s="235"/>
      <c r="J14" s="235"/>
      <c r="K14" s="235"/>
      <c r="L14" s="235"/>
      <c r="M14" s="235"/>
      <c r="N14" s="235"/>
      <c r="O14" s="235"/>
    </row>
    <row r="15" spans="1:15" ht="15" customHeight="1" x14ac:dyDescent="0.25">
      <c r="A15" s="102" t="s">
        <v>27</v>
      </c>
      <c r="B15" s="103">
        <v>5</v>
      </c>
      <c r="C15" s="104"/>
      <c r="D15" s="104"/>
      <c r="E15" s="104"/>
      <c r="F15" s="237" t="s">
        <v>219</v>
      </c>
      <c r="G15" s="237"/>
      <c r="H15" s="237"/>
      <c r="I15" s="237"/>
      <c r="J15" s="237"/>
      <c r="K15" s="237"/>
      <c r="L15" s="237"/>
      <c r="M15" s="237"/>
      <c r="N15" s="237"/>
      <c r="O15" s="237"/>
    </row>
    <row r="16" spans="1:15" ht="15" customHeight="1" x14ac:dyDescent="0.25">
      <c r="A16" s="104"/>
      <c r="B16" s="104"/>
      <c r="C16" s="104"/>
      <c r="D16" s="104"/>
      <c r="E16" s="104"/>
      <c r="F16" s="235" t="s">
        <v>283</v>
      </c>
      <c r="G16" s="235"/>
      <c r="H16" s="235"/>
      <c r="I16" s="235"/>
      <c r="J16" s="235"/>
      <c r="K16" s="235"/>
      <c r="L16" s="235"/>
      <c r="M16" s="235"/>
      <c r="N16" s="235"/>
      <c r="O16" s="235"/>
    </row>
  </sheetData>
  <mergeCells count="14">
    <mergeCell ref="F10:O10"/>
    <mergeCell ref="F11:O11"/>
    <mergeCell ref="F12:O12"/>
    <mergeCell ref="F13:O13"/>
    <mergeCell ref="F14:O14"/>
    <mergeCell ref="F15:O15"/>
    <mergeCell ref="F16:O16"/>
    <mergeCell ref="H2:M2"/>
    <mergeCell ref="A3:M3"/>
    <mergeCell ref="A5:D5"/>
    <mergeCell ref="F6:O6"/>
    <mergeCell ref="F7:O7"/>
    <mergeCell ref="F8:O8"/>
    <mergeCell ref="F9:O9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67"/>
  <sheetViews>
    <sheetView view="pageBreakPreview" topLeftCell="D2" zoomScale="60" zoomScaleNormal="62" workbookViewId="0">
      <pane ySplit="6" topLeftCell="A8" activePane="bottomLeft" state="frozen"/>
      <selection activeCell="A2" sqref="A2"/>
      <selection pane="bottomLeft" activeCell="O7" sqref="O7"/>
    </sheetView>
  </sheetViews>
  <sheetFormatPr defaultRowHeight="15" x14ac:dyDescent="0.25"/>
  <cols>
    <col min="6" max="6" width="77.7109375" customWidth="1"/>
    <col min="7" max="7" width="53.42578125" customWidth="1"/>
    <col min="8" max="8" width="9" customWidth="1"/>
    <col min="11" max="11" width="18.28515625" customWidth="1"/>
    <col min="12" max="12" width="12.28515625" customWidth="1"/>
    <col min="13" max="17" width="15.5703125" customWidth="1"/>
    <col min="18" max="19" width="11.7109375" customWidth="1"/>
  </cols>
  <sheetData>
    <row r="1" spans="1:19" ht="15.7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266"/>
      <c r="N1" s="266"/>
      <c r="O1" s="266"/>
      <c r="P1" s="266"/>
      <c r="Q1" s="266"/>
    </row>
    <row r="2" spans="1:19" ht="35.25" customHeight="1" x14ac:dyDescent="0.2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221" t="s">
        <v>385</v>
      </c>
      <c r="N2" s="221"/>
      <c r="O2" s="221"/>
      <c r="P2" s="221"/>
      <c r="Q2" s="221"/>
      <c r="R2" s="221"/>
    </row>
    <row r="3" spans="1:19" ht="15.75" x14ac:dyDescent="0.25">
      <c r="A3" s="110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1"/>
      <c r="N3" s="111"/>
      <c r="O3" s="111"/>
      <c r="P3" s="111"/>
      <c r="Q3" s="111"/>
      <c r="R3" s="50"/>
    </row>
    <row r="4" spans="1:19" ht="15.75" x14ac:dyDescent="0.25">
      <c r="A4" s="112"/>
      <c r="B4" s="112"/>
      <c r="C4" s="112"/>
      <c r="D4" s="267" t="s">
        <v>372</v>
      </c>
      <c r="E4" s="267"/>
      <c r="F4" s="267"/>
      <c r="G4" s="267"/>
      <c r="H4" s="267"/>
      <c r="I4" s="267"/>
      <c r="J4" s="267"/>
      <c r="K4" s="267"/>
      <c r="L4" s="267"/>
      <c r="M4" s="113"/>
      <c r="N4" s="113"/>
      <c r="O4" s="113"/>
      <c r="P4" s="113"/>
      <c r="Q4" s="114"/>
      <c r="R4" s="50"/>
    </row>
    <row r="5" spans="1:19" x14ac:dyDescent="0.25">
      <c r="A5" s="112"/>
      <c r="B5" s="112"/>
      <c r="C5" s="112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4"/>
      <c r="R5" s="50"/>
    </row>
    <row r="6" spans="1:19" ht="15.75" customHeight="1" x14ac:dyDescent="0.25">
      <c r="A6" s="268" t="s">
        <v>1</v>
      </c>
      <c r="B6" s="269"/>
      <c r="C6" s="269"/>
      <c r="D6" s="269"/>
      <c r="E6" s="270"/>
      <c r="F6" s="271" t="s">
        <v>284</v>
      </c>
      <c r="G6" s="271"/>
      <c r="H6" s="304" t="s">
        <v>285</v>
      </c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</row>
    <row r="7" spans="1:19" ht="15.75" x14ac:dyDescent="0.25">
      <c r="A7" s="21" t="s">
        <v>6</v>
      </c>
      <c r="B7" s="21" t="s">
        <v>7</v>
      </c>
      <c r="C7" s="21" t="s">
        <v>68</v>
      </c>
      <c r="D7" s="21" t="s">
        <v>69</v>
      </c>
      <c r="E7" s="21" t="s">
        <v>286</v>
      </c>
      <c r="F7" s="271" t="s">
        <v>269</v>
      </c>
      <c r="G7" s="271"/>
      <c r="H7" s="21" t="s">
        <v>280</v>
      </c>
      <c r="I7" s="21" t="s">
        <v>287</v>
      </c>
      <c r="J7" s="21" t="s">
        <v>288</v>
      </c>
      <c r="K7" s="21" t="s">
        <v>289</v>
      </c>
      <c r="L7" s="21" t="s">
        <v>290</v>
      </c>
      <c r="M7" s="21" t="s">
        <v>5</v>
      </c>
      <c r="N7" s="21" t="s">
        <v>47</v>
      </c>
      <c r="O7" s="21" t="s">
        <v>48</v>
      </c>
      <c r="P7" s="21" t="s">
        <v>49</v>
      </c>
      <c r="Q7" s="21" t="s">
        <v>50</v>
      </c>
      <c r="R7" s="22" t="s">
        <v>317</v>
      </c>
      <c r="S7" s="21" t="s">
        <v>387</v>
      </c>
    </row>
    <row r="8" spans="1:19" ht="15.75" x14ac:dyDescent="0.25">
      <c r="A8" s="257" t="s">
        <v>27</v>
      </c>
      <c r="B8" s="259">
        <v>0</v>
      </c>
      <c r="C8" s="259"/>
      <c r="D8" s="259"/>
      <c r="E8" s="259"/>
      <c r="F8" s="261" t="s">
        <v>365</v>
      </c>
      <c r="G8" s="116" t="s">
        <v>291</v>
      </c>
      <c r="H8" s="73">
        <v>461</v>
      </c>
      <c r="I8" s="116"/>
      <c r="J8" s="116"/>
      <c r="K8" s="116"/>
      <c r="L8" s="116"/>
      <c r="M8" s="118">
        <f>M10+M65</f>
        <v>111496.13</v>
      </c>
      <c r="N8" s="147">
        <v>18587.59</v>
      </c>
      <c r="O8" s="147">
        <f>O10+O65</f>
        <v>42486.600000000006</v>
      </c>
      <c r="P8" s="177">
        <f>P10+P65</f>
        <v>250142.40000000002</v>
      </c>
      <c r="Q8" s="177">
        <f>Q10+Q65</f>
        <v>9491.6</v>
      </c>
      <c r="R8" s="178">
        <f>R10+R65</f>
        <v>7214.1</v>
      </c>
      <c r="S8" s="168">
        <f>S10+S65</f>
        <v>125.30000000000001</v>
      </c>
    </row>
    <row r="9" spans="1:19" ht="71.25" customHeight="1" x14ac:dyDescent="0.25">
      <c r="A9" s="258"/>
      <c r="B9" s="260"/>
      <c r="C9" s="260"/>
      <c r="D9" s="260"/>
      <c r="E9" s="260"/>
      <c r="F9" s="262"/>
      <c r="G9" s="119" t="s">
        <v>292</v>
      </c>
      <c r="H9" s="48" t="s">
        <v>293</v>
      </c>
      <c r="I9" s="119"/>
      <c r="J9" s="119"/>
      <c r="K9" s="119"/>
      <c r="L9" s="119"/>
      <c r="M9" s="120"/>
      <c r="N9" s="120"/>
      <c r="O9" s="120"/>
      <c r="P9" s="120"/>
      <c r="Q9" s="120"/>
      <c r="R9" s="50"/>
      <c r="S9" s="93"/>
    </row>
    <row r="10" spans="1:19" ht="21" customHeight="1" x14ac:dyDescent="0.25">
      <c r="A10" s="263" t="s">
        <v>27</v>
      </c>
      <c r="B10" s="263" t="s">
        <v>70</v>
      </c>
      <c r="C10" s="263"/>
      <c r="D10" s="263"/>
      <c r="E10" s="264"/>
      <c r="F10" s="256" t="s">
        <v>294</v>
      </c>
      <c r="G10" s="121" t="s">
        <v>295</v>
      </c>
      <c r="H10" s="122"/>
      <c r="I10" s="122"/>
      <c r="J10" s="122"/>
      <c r="K10" s="122"/>
      <c r="L10" s="122"/>
      <c r="M10" s="118">
        <f>M25+M60+M16</f>
        <v>111495.13</v>
      </c>
      <c r="N10" s="147">
        <v>18587.59</v>
      </c>
      <c r="O10" s="117">
        <f>O16+O36+O41+O46+O48+O58+O59+O61+O63+O14+O21+O31+O32+O62+O64</f>
        <v>42486.600000000006</v>
      </c>
      <c r="P10" s="117">
        <f>P11+P12</f>
        <v>250141.40000000002</v>
      </c>
      <c r="Q10" s="117">
        <f>Q11+Q12</f>
        <v>9490.6</v>
      </c>
      <c r="R10" s="168">
        <f t="shared" ref="R10:S10" si="0">R11+R12</f>
        <v>7213.1</v>
      </c>
      <c r="S10" s="168">
        <f t="shared" si="0"/>
        <v>124.30000000000001</v>
      </c>
    </row>
    <row r="11" spans="1:19" ht="31.5" x14ac:dyDescent="0.25">
      <c r="A11" s="263"/>
      <c r="B11" s="263"/>
      <c r="C11" s="263"/>
      <c r="D11" s="263"/>
      <c r="E11" s="265"/>
      <c r="F11" s="256"/>
      <c r="G11" s="15" t="s">
        <v>296</v>
      </c>
      <c r="H11" s="123">
        <v>461</v>
      </c>
      <c r="I11" s="123"/>
      <c r="J11" s="123"/>
      <c r="K11" s="123"/>
      <c r="L11" s="123"/>
      <c r="M11" s="124"/>
      <c r="N11" s="124"/>
      <c r="O11" s="165">
        <f>O14+O21+O31+O32+O62+O63+O64</f>
        <v>42486.600000000006</v>
      </c>
      <c r="P11" s="165">
        <f>P40+P41+P43+P44+P45+P46+P47+P48+P50+P51+P49+P52+P53+P55+P56+P57+P58+P62+P17+P18+P14+P39+0.2</f>
        <v>241965.00000000003</v>
      </c>
      <c r="Q11" s="124">
        <v>0</v>
      </c>
      <c r="R11" s="169">
        <f>R62</f>
        <v>7088.8</v>
      </c>
      <c r="S11" s="169">
        <f>S62</f>
        <v>0</v>
      </c>
    </row>
    <row r="12" spans="1:19" ht="15.75" x14ac:dyDescent="0.25">
      <c r="A12" s="159"/>
      <c r="B12" s="159"/>
      <c r="C12" s="159"/>
      <c r="D12" s="159"/>
      <c r="E12" s="164"/>
      <c r="F12" s="158"/>
      <c r="G12" s="15" t="s">
        <v>383</v>
      </c>
      <c r="H12" s="123">
        <v>466</v>
      </c>
      <c r="I12" s="123"/>
      <c r="J12" s="123"/>
      <c r="K12" s="123"/>
      <c r="L12" s="123"/>
      <c r="M12" s="124"/>
      <c r="N12" s="124"/>
      <c r="O12" s="124"/>
      <c r="P12" s="165">
        <f>P35+P36+P38+P59</f>
        <v>8176.4</v>
      </c>
      <c r="Q12" s="165">
        <f>Q36+Q37+Q38+Q59</f>
        <v>9490.6</v>
      </c>
      <c r="R12" s="170">
        <f>R36+R37+R38+R59</f>
        <v>124.30000000000001</v>
      </c>
      <c r="S12" s="170">
        <f>S36+S37+S38+S59</f>
        <v>124.30000000000001</v>
      </c>
    </row>
    <row r="13" spans="1:19" ht="87" customHeight="1" x14ac:dyDescent="0.25">
      <c r="A13" s="272" t="s">
        <v>27</v>
      </c>
      <c r="B13" s="272" t="s">
        <v>70</v>
      </c>
      <c r="C13" s="272" t="s">
        <v>78</v>
      </c>
      <c r="D13" s="272" t="s">
        <v>107</v>
      </c>
      <c r="E13" s="272" t="s">
        <v>70</v>
      </c>
      <c r="F13" s="47" t="s">
        <v>108</v>
      </c>
      <c r="G13" s="64" t="s">
        <v>296</v>
      </c>
      <c r="H13" s="65" t="s">
        <v>297</v>
      </c>
      <c r="I13" s="65" t="s">
        <v>123</v>
      </c>
      <c r="J13" s="65" t="s">
        <v>27</v>
      </c>
      <c r="K13" s="65" t="s">
        <v>298</v>
      </c>
      <c r="L13" s="23">
        <v>244</v>
      </c>
      <c r="M13" s="125">
        <v>0</v>
      </c>
      <c r="N13" s="125">
        <v>0</v>
      </c>
      <c r="O13" s="125">
        <v>0</v>
      </c>
      <c r="P13" s="125">
        <v>0</v>
      </c>
      <c r="Q13" s="125">
        <v>0</v>
      </c>
      <c r="R13" s="171"/>
      <c r="S13" s="93"/>
    </row>
    <row r="14" spans="1:19" ht="34.5" customHeight="1" x14ac:dyDescent="0.25">
      <c r="A14" s="273"/>
      <c r="B14" s="273"/>
      <c r="C14" s="273"/>
      <c r="D14" s="273"/>
      <c r="E14" s="273"/>
      <c r="F14" s="41" t="s">
        <v>371</v>
      </c>
      <c r="G14" s="3" t="s">
        <v>73</v>
      </c>
      <c r="H14" s="151" t="s">
        <v>297</v>
      </c>
      <c r="I14" s="151" t="s">
        <v>123</v>
      </c>
      <c r="J14" s="151" t="s">
        <v>27</v>
      </c>
      <c r="K14" s="151" t="s">
        <v>373</v>
      </c>
      <c r="L14" s="152">
        <v>244</v>
      </c>
      <c r="M14" s="153"/>
      <c r="N14" s="153"/>
      <c r="O14" s="153">
        <v>7231.5</v>
      </c>
      <c r="P14" s="125">
        <v>3026.5</v>
      </c>
      <c r="Q14" s="125">
        <v>0</v>
      </c>
      <c r="R14" s="125">
        <v>0</v>
      </c>
      <c r="S14" s="125">
        <v>0</v>
      </c>
    </row>
    <row r="15" spans="1:19" ht="47.25" x14ac:dyDescent="0.25">
      <c r="A15" s="46" t="s">
        <v>27</v>
      </c>
      <c r="B15" s="46" t="s">
        <v>70</v>
      </c>
      <c r="C15" s="46" t="s">
        <v>71</v>
      </c>
      <c r="D15" s="46"/>
      <c r="E15" s="46"/>
      <c r="F15" s="47" t="s">
        <v>72</v>
      </c>
      <c r="G15" s="105" t="s">
        <v>296</v>
      </c>
      <c r="H15" s="65" t="s">
        <v>297</v>
      </c>
      <c r="I15" s="65" t="s">
        <v>123</v>
      </c>
      <c r="J15" s="65" t="s">
        <v>27</v>
      </c>
      <c r="K15" s="65" t="s">
        <v>299</v>
      </c>
      <c r="L15" s="23" t="s">
        <v>300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</row>
    <row r="16" spans="1:19" ht="31.5" x14ac:dyDescent="0.25">
      <c r="A16" s="126" t="s">
        <v>27</v>
      </c>
      <c r="B16" s="126" t="s">
        <v>71</v>
      </c>
      <c r="C16" s="126" t="s">
        <v>78</v>
      </c>
      <c r="D16" s="126" t="s">
        <v>170</v>
      </c>
      <c r="E16" s="126"/>
      <c r="F16" s="276" t="s">
        <v>321</v>
      </c>
      <c r="G16" s="23" t="s">
        <v>296</v>
      </c>
      <c r="H16" s="65" t="s">
        <v>306</v>
      </c>
      <c r="I16" s="65" t="s">
        <v>123</v>
      </c>
      <c r="J16" s="65" t="s">
        <v>27</v>
      </c>
      <c r="K16" s="65" t="s">
        <v>322</v>
      </c>
      <c r="L16" s="23">
        <v>244</v>
      </c>
      <c r="M16" s="21">
        <v>11.6</v>
      </c>
      <c r="N16" s="21">
        <v>0</v>
      </c>
      <c r="O16" s="22">
        <v>0</v>
      </c>
      <c r="P16" s="70"/>
      <c r="Q16" s="71"/>
      <c r="R16" s="22"/>
      <c r="S16" s="93"/>
    </row>
    <row r="17" spans="1:19" ht="15.75" x14ac:dyDescent="0.25">
      <c r="A17" s="149"/>
      <c r="B17" s="149"/>
      <c r="C17" s="149"/>
      <c r="D17" s="149"/>
      <c r="E17" s="149"/>
      <c r="F17" s="242"/>
      <c r="G17" s="109"/>
      <c r="H17" s="65" t="s">
        <v>297</v>
      </c>
      <c r="I17" s="65" t="s">
        <v>123</v>
      </c>
      <c r="J17" s="65" t="s">
        <v>27</v>
      </c>
      <c r="K17" s="65" t="s">
        <v>322</v>
      </c>
      <c r="L17" s="23">
        <v>244</v>
      </c>
      <c r="M17" s="21"/>
      <c r="N17" s="21"/>
      <c r="O17" s="22"/>
      <c r="P17" s="179">
        <v>21.7</v>
      </c>
      <c r="Q17" s="71">
        <v>0</v>
      </c>
      <c r="R17" s="22">
        <v>0</v>
      </c>
      <c r="S17" s="22">
        <v>0</v>
      </c>
    </row>
    <row r="18" spans="1:19" ht="15.75" x14ac:dyDescent="0.25">
      <c r="A18" s="149"/>
      <c r="B18" s="149"/>
      <c r="C18" s="149"/>
      <c r="D18" s="149"/>
      <c r="E18" s="149"/>
      <c r="F18" s="157"/>
      <c r="G18" s="109"/>
      <c r="H18" s="65" t="s">
        <v>297</v>
      </c>
      <c r="I18" s="65" t="s">
        <v>123</v>
      </c>
      <c r="J18" s="65" t="s">
        <v>27</v>
      </c>
      <c r="K18" s="65" t="s">
        <v>298</v>
      </c>
      <c r="L18" s="23">
        <v>244</v>
      </c>
      <c r="M18" s="21"/>
      <c r="N18" s="21"/>
      <c r="O18" s="22"/>
      <c r="P18" s="179">
        <v>191</v>
      </c>
      <c r="Q18" s="71">
        <v>0</v>
      </c>
      <c r="R18" s="22">
        <v>0</v>
      </c>
      <c r="S18" s="22">
        <v>0</v>
      </c>
    </row>
    <row r="19" spans="1:19" ht="15.75" x14ac:dyDescent="0.25">
      <c r="A19" s="243" t="s">
        <v>27</v>
      </c>
      <c r="B19" s="243" t="s">
        <v>70</v>
      </c>
      <c r="C19" s="243" t="s">
        <v>123</v>
      </c>
      <c r="D19" s="243"/>
      <c r="E19" s="243"/>
      <c r="F19" s="247" t="s">
        <v>328</v>
      </c>
      <c r="G19" s="217" t="s">
        <v>314</v>
      </c>
      <c r="H19" s="65" t="s">
        <v>306</v>
      </c>
      <c r="I19" s="65" t="s">
        <v>27</v>
      </c>
      <c r="J19" s="65" t="s">
        <v>71</v>
      </c>
      <c r="K19" s="65" t="s">
        <v>325</v>
      </c>
      <c r="L19" s="23">
        <v>244</v>
      </c>
      <c r="M19" s="21"/>
      <c r="N19" s="21">
        <v>32</v>
      </c>
      <c r="O19" s="22"/>
      <c r="P19" s="70"/>
      <c r="Q19" s="71"/>
      <c r="R19" s="22"/>
      <c r="S19" s="93"/>
    </row>
    <row r="20" spans="1:19" ht="32.25" customHeight="1" x14ac:dyDescent="0.25">
      <c r="A20" s="244"/>
      <c r="B20" s="244"/>
      <c r="C20" s="244"/>
      <c r="D20" s="244"/>
      <c r="E20" s="244"/>
      <c r="F20" s="249"/>
      <c r="G20" s="238"/>
      <c r="H20" s="65" t="s">
        <v>306</v>
      </c>
      <c r="I20" s="65" t="s">
        <v>27</v>
      </c>
      <c r="J20" s="65" t="s">
        <v>71</v>
      </c>
      <c r="K20" s="65" t="s">
        <v>327</v>
      </c>
      <c r="L20" s="23">
        <v>244</v>
      </c>
      <c r="M20" s="21"/>
      <c r="N20" s="21">
        <v>38</v>
      </c>
      <c r="O20" s="22"/>
      <c r="P20" s="70"/>
      <c r="Q20" s="71"/>
      <c r="R20" s="22"/>
      <c r="S20" s="93"/>
    </row>
    <row r="21" spans="1:19" ht="32.25" customHeight="1" x14ac:dyDescent="0.25">
      <c r="A21" s="245"/>
      <c r="B21" s="245"/>
      <c r="C21" s="245"/>
      <c r="D21" s="245"/>
      <c r="E21" s="245"/>
      <c r="F21" s="245"/>
      <c r="G21" s="239"/>
      <c r="H21" s="151" t="s">
        <v>297</v>
      </c>
      <c r="I21" s="151" t="s">
        <v>27</v>
      </c>
      <c r="J21" s="151" t="s">
        <v>71</v>
      </c>
      <c r="K21" s="151" t="s">
        <v>327</v>
      </c>
      <c r="L21" s="152">
        <v>414</v>
      </c>
      <c r="M21" s="154"/>
      <c r="N21" s="154"/>
      <c r="O21" s="155">
        <v>56.5</v>
      </c>
      <c r="P21" s="70"/>
      <c r="Q21" s="71"/>
      <c r="R21" s="22"/>
      <c r="S21" s="93"/>
    </row>
    <row r="22" spans="1:19" ht="31.5" x14ac:dyDescent="0.25">
      <c r="A22" s="126" t="s">
        <v>27</v>
      </c>
      <c r="B22" s="126" t="s">
        <v>128</v>
      </c>
      <c r="C22" s="126" t="s">
        <v>27</v>
      </c>
      <c r="D22" s="126" t="s">
        <v>28</v>
      </c>
      <c r="E22" s="128"/>
      <c r="F22" s="127" t="s">
        <v>132</v>
      </c>
      <c r="G22" s="105" t="s">
        <v>296</v>
      </c>
      <c r="H22" s="65"/>
      <c r="I22" s="65"/>
      <c r="J22" s="65"/>
      <c r="K22" s="65"/>
      <c r="L22" s="23"/>
      <c r="M22" s="21">
        <f>SUM(M23:M24)</f>
        <v>0</v>
      </c>
      <c r="N22" s="68"/>
      <c r="O22" s="68"/>
      <c r="P22" s="68"/>
      <c r="Q22" s="68"/>
      <c r="R22" s="171"/>
      <c r="S22" s="93"/>
    </row>
    <row r="23" spans="1:19" ht="15.75" x14ac:dyDescent="0.25">
      <c r="A23" s="243" t="s">
        <v>27</v>
      </c>
      <c r="B23" s="243" t="s">
        <v>128</v>
      </c>
      <c r="C23" s="243" t="s">
        <v>27</v>
      </c>
      <c r="D23" s="243" t="s">
        <v>28</v>
      </c>
      <c r="E23" s="243" t="s">
        <v>88</v>
      </c>
      <c r="F23" s="247" t="s">
        <v>301</v>
      </c>
      <c r="G23" s="217" t="s">
        <v>296</v>
      </c>
      <c r="H23" s="23">
        <v>456</v>
      </c>
      <c r="I23" s="23">
        <v>11</v>
      </c>
      <c r="J23" s="23">
        <v>1</v>
      </c>
      <c r="K23" s="65" t="s">
        <v>302</v>
      </c>
      <c r="L23" s="23">
        <v>244</v>
      </c>
      <c r="M23" s="21"/>
      <c r="N23" s="68"/>
      <c r="O23" s="68"/>
      <c r="P23" s="68"/>
      <c r="Q23" s="68"/>
      <c r="R23" s="171"/>
      <c r="S23" s="93"/>
    </row>
    <row r="24" spans="1:19" ht="15.75" x14ac:dyDescent="0.25">
      <c r="A24" s="246"/>
      <c r="B24" s="246"/>
      <c r="C24" s="246"/>
      <c r="D24" s="246"/>
      <c r="E24" s="246"/>
      <c r="F24" s="248"/>
      <c r="G24" s="218"/>
      <c r="H24" s="23">
        <v>456</v>
      </c>
      <c r="I24" s="23">
        <v>11</v>
      </c>
      <c r="J24" s="23">
        <v>1</v>
      </c>
      <c r="K24" s="65" t="s">
        <v>303</v>
      </c>
      <c r="L24" s="23">
        <v>244</v>
      </c>
      <c r="M24" s="21"/>
      <c r="N24" s="68"/>
      <c r="O24" s="68"/>
      <c r="P24" s="68"/>
      <c r="Q24" s="68"/>
      <c r="R24" s="171"/>
      <c r="S24" s="93"/>
    </row>
    <row r="25" spans="1:19" ht="31.5" x14ac:dyDescent="0.25">
      <c r="A25" s="126" t="s">
        <v>27</v>
      </c>
      <c r="B25" s="126" t="s">
        <v>128</v>
      </c>
      <c r="C25" s="126" t="s">
        <v>27</v>
      </c>
      <c r="D25" s="126" t="s">
        <v>32</v>
      </c>
      <c r="E25" s="128"/>
      <c r="F25" s="129" t="s">
        <v>304</v>
      </c>
      <c r="G25" s="105" t="s">
        <v>296</v>
      </c>
      <c r="H25" s="23"/>
      <c r="I25" s="23"/>
      <c r="J25" s="23"/>
      <c r="K25" s="65"/>
      <c r="L25" s="23"/>
      <c r="M25" s="21">
        <f>M27+M28</f>
        <v>111444.53</v>
      </c>
      <c r="N25" s="68"/>
      <c r="O25" s="68"/>
      <c r="P25" s="68"/>
      <c r="Q25" s="68"/>
      <c r="R25" s="171"/>
      <c r="S25" s="93"/>
    </row>
    <row r="26" spans="1:19" ht="15.75" x14ac:dyDescent="0.25">
      <c r="A26" s="243" t="s">
        <v>27</v>
      </c>
      <c r="B26" s="243" t="s">
        <v>128</v>
      </c>
      <c r="C26" s="243" t="s">
        <v>27</v>
      </c>
      <c r="D26" s="243" t="s">
        <v>32</v>
      </c>
      <c r="E26" s="243" t="s">
        <v>147</v>
      </c>
      <c r="F26" s="247" t="s">
        <v>305</v>
      </c>
      <c r="G26" s="217" t="s">
        <v>296</v>
      </c>
      <c r="H26" s="23">
        <v>456</v>
      </c>
      <c r="I26" s="65" t="s">
        <v>27</v>
      </c>
      <c r="J26" s="65" t="s">
        <v>77</v>
      </c>
      <c r="K26" s="65" t="s">
        <v>302</v>
      </c>
      <c r="L26" s="23">
        <v>244</v>
      </c>
      <c r="M26" s="21">
        <v>212</v>
      </c>
      <c r="N26" s="68"/>
      <c r="O26" s="68"/>
      <c r="P26" s="68"/>
      <c r="Q26" s="68"/>
      <c r="R26" s="171"/>
      <c r="S26" s="93"/>
    </row>
    <row r="27" spans="1:19" ht="66.75" customHeight="1" x14ac:dyDescent="0.25">
      <c r="A27" s="246"/>
      <c r="B27" s="246"/>
      <c r="C27" s="246"/>
      <c r="D27" s="246"/>
      <c r="E27" s="246"/>
      <c r="F27" s="248"/>
      <c r="G27" s="218"/>
      <c r="H27" s="65" t="s">
        <v>306</v>
      </c>
      <c r="I27" s="65" t="s">
        <v>27</v>
      </c>
      <c r="J27" s="65" t="s">
        <v>77</v>
      </c>
      <c r="K27" s="65" t="s">
        <v>303</v>
      </c>
      <c r="L27" s="23">
        <v>414</v>
      </c>
      <c r="M27" s="21">
        <v>1083.5</v>
      </c>
      <c r="N27" s="68"/>
      <c r="O27" s="68"/>
      <c r="P27" s="68"/>
      <c r="Q27" s="68"/>
      <c r="R27" s="171"/>
      <c r="S27" s="93"/>
    </row>
    <row r="28" spans="1:19" ht="150" x14ac:dyDescent="0.25">
      <c r="A28" s="243" t="s">
        <v>27</v>
      </c>
      <c r="B28" s="243" t="s">
        <v>128</v>
      </c>
      <c r="C28" s="243" t="s">
        <v>27</v>
      </c>
      <c r="D28" s="243" t="s">
        <v>32</v>
      </c>
      <c r="E28" s="243" t="s">
        <v>149</v>
      </c>
      <c r="F28" s="129" t="s">
        <v>307</v>
      </c>
      <c r="G28" s="217" t="s">
        <v>296</v>
      </c>
      <c r="H28" s="65"/>
      <c r="I28" s="65"/>
      <c r="J28" s="65"/>
      <c r="K28" s="65"/>
      <c r="L28" s="23"/>
      <c r="M28" s="21">
        <f>M29+M30+M33+M34</f>
        <v>110361.03</v>
      </c>
      <c r="N28" s="130"/>
      <c r="O28" s="68"/>
      <c r="P28" s="68"/>
      <c r="Q28" s="68"/>
      <c r="R28" s="171"/>
      <c r="S28" s="93"/>
    </row>
    <row r="29" spans="1:19" ht="15.75" customHeight="1" x14ac:dyDescent="0.25">
      <c r="A29" s="244"/>
      <c r="B29" s="244"/>
      <c r="C29" s="244"/>
      <c r="D29" s="244"/>
      <c r="E29" s="244"/>
      <c r="F29" s="247" t="s">
        <v>308</v>
      </c>
      <c r="G29" s="238"/>
      <c r="H29" s="65" t="s">
        <v>306</v>
      </c>
      <c r="I29" s="65" t="s">
        <v>27</v>
      </c>
      <c r="J29" s="65" t="s">
        <v>77</v>
      </c>
      <c r="K29" s="65" t="s">
        <v>302</v>
      </c>
      <c r="L29" s="23">
        <v>414</v>
      </c>
      <c r="M29" s="21">
        <v>0.2</v>
      </c>
      <c r="N29" s="68"/>
      <c r="O29" s="68"/>
      <c r="P29" s="68"/>
      <c r="Q29" s="68"/>
      <c r="R29" s="171"/>
      <c r="S29" s="93"/>
    </row>
    <row r="30" spans="1:19" ht="15.75" x14ac:dyDescent="0.25">
      <c r="A30" s="244"/>
      <c r="B30" s="244"/>
      <c r="C30" s="244"/>
      <c r="D30" s="244"/>
      <c r="E30" s="244"/>
      <c r="F30" s="249"/>
      <c r="G30" s="238"/>
      <c r="H30" s="65" t="s">
        <v>306</v>
      </c>
      <c r="I30" s="65" t="s">
        <v>27</v>
      </c>
      <c r="J30" s="65" t="s">
        <v>77</v>
      </c>
      <c r="K30" s="65" t="s">
        <v>303</v>
      </c>
      <c r="L30" s="23">
        <v>414</v>
      </c>
      <c r="M30" s="21">
        <v>107157.8</v>
      </c>
      <c r="N30" s="68"/>
      <c r="O30" s="68"/>
      <c r="P30" s="68"/>
      <c r="Q30" s="68"/>
      <c r="R30" s="171"/>
      <c r="S30" s="93"/>
    </row>
    <row r="31" spans="1:19" ht="15.75" x14ac:dyDescent="0.25">
      <c r="A31" s="244"/>
      <c r="B31" s="244"/>
      <c r="C31" s="244"/>
      <c r="D31" s="244"/>
      <c r="E31" s="244"/>
      <c r="F31" s="249"/>
      <c r="G31" s="238"/>
      <c r="H31" s="65" t="s">
        <v>297</v>
      </c>
      <c r="I31" s="65" t="s">
        <v>27</v>
      </c>
      <c r="J31" s="65" t="s">
        <v>71</v>
      </c>
      <c r="K31" s="65" t="s">
        <v>326</v>
      </c>
      <c r="L31" s="23">
        <v>414</v>
      </c>
      <c r="M31" s="21">
        <v>0</v>
      </c>
      <c r="N31" s="21">
        <v>17.920999999999999</v>
      </c>
      <c r="O31" s="156" t="s">
        <v>374</v>
      </c>
      <c r="P31" s="68"/>
      <c r="Q31" s="68"/>
      <c r="R31" s="171"/>
      <c r="S31" s="93"/>
    </row>
    <row r="32" spans="1:19" ht="15.75" x14ac:dyDescent="0.25">
      <c r="A32" s="244"/>
      <c r="B32" s="244"/>
      <c r="C32" s="244"/>
      <c r="D32" s="244"/>
      <c r="E32" s="244"/>
      <c r="F32" s="245"/>
      <c r="G32" s="238"/>
      <c r="H32" s="151" t="s">
        <v>297</v>
      </c>
      <c r="I32" s="151" t="s">
        <v>27</v>
      </c>
      <c r="J32" s="151" t="s">
        <v>77</v>
      </c>
      <c r="K32" s="151" t="s">
        <v>316</v>
      </c>
      <c r="L32" s="152">
        <v>414</v>
      </c>
      <c r="M32" s="21"/>
      <c r="N32" s="21"/>
      <c r="O32" s="156" t="s">
        <v>375</v>
      </c>
      <c r="P32" s="68"/>
      <c r="Q32" s="68"/>
      <c r="R32" s="171"/>
      <c r="S32" s="93"/>
    </row>
    <row r="33" spans="1:19" ht="15.75" x14ac:dyDescent="0.25">
      <c r="A33" s="244"/>
      <c r="B33" s="244"/>
      <c r="C33" s="244"/>
      <c r="D33" s="244"/>
      <c r="E33" s="244"/>
      <c r="F33" s="247" t="s">
        <v>363</v>
      </c>
      <c r="G33" s="238"/>
      <c r="H33" s="23">
        <v>456</v>
      </c>
      <c r="I33" s="65" t="s">
        <v>168</v>
      </c>
      <c r="J33" s="65" t="s">
        <v>71</v>
      </c>
      <c r="K33" s="65" t="s">
        <v>302</v>
      </c>
      <c r="L33" s="23">
        <v>244</v>
      </c>
      <c r="M33" s="21">
        <v>71.25</v>
      </c>
      <c r="N33" s="68"/>
      <c r="O33" s="68"/>
      <c r="P33" s="68"/>
      <c r="Q33" s="68"/>
      <c r="R33" s="171"/>
      <c r="S33" s="93"/>
    </row>
    <row r="34" spans="1:19" ht="15.75" x14ac:dyDescent="0.25">
      <c r="A34" s="244"/>
      <c r="B34" s="244"/>
      <c r="C34" s="244"/>
      <c r="D34" s="244"/>
      <c r="E34" s="244"/>
      <c r="F34" s="248"/>
      <c r="G34" s="238"/>
      <c r="H34" s="65" t="s">
        <v>306</v>
      </c>
      <c r="I34" s="65" t="s">
        <v>168</v>
      </c>
      <c r="J34" s="65" t="s">
        <v>71</v>
      </c>
      <c r="K34" s="65" t="s">
        <v>303</v>
      </c>
      <c r="L34" s="23">
        <v>244</v>
      </c>
      <c r="M34" s="21">
        <v>3131.78</v>
      </c>
      <c r="N34" s="68"/>
      <c r="O34" s="68"/>
      <c r="P34" s="68"/>
      <c r="Q34" s="68"/>
      <c r="R34" s="171"/>
      <c r="S34" s="93"/>
    </row>
    <row r="35" spans="1:19" ht="15.75" x14ac:dyDescent="0.25">
      <c r="A35" s="244"/>
      <c r="B35" s="244"/>
      <c r="C35" s="244"/>
      <c r="D35" s="244"/>
      <c r="E35" s="244"/>
      <c r="F35" s="276" t="s">
        <v>364</v>
      </c>
      <c r="G35" s="238"/>
      <c r="H35" s="65" t="s">
        <v>369</v>
      </c>
      <c r="I35" s="65" t="s">
        <v>123</v>
      </c>
      <c r="J35" s="65" t="s">
        <v>169</v>
      </c>
      <c r="K35" s="65" t="s">
        <v>382</v>
      </c>
      <c r="L35" s="23">
        <v>244</v>
      </c>
      <c r="M35" s="21"/>
      <c r="N35" s="68"/>
      <c r="O35" s="68"/>
      <c r="P35" s="303">
        <v>7893.8</v>
      </c>
      <c r="Q35" s="68"/>
      <c r="R35" s="180"/>
      <c r="S35" s="93"/>
    </row>
    <row r="36" spans="1:19" ht="15.75" x14ac:dyDescent="0.25">
      <c r="A36" s="244"/>
      <c r="B36" s="244"/>
      <c r="C36" s="244"/>
      <c r="D36" s="244"/>
      <c r="E36" s="244"/>
      <c r="F36" s="283"/>
      <c r="G36" s="238"/>
      <c r="H36" s="65" t="s">
        <v>369</v>
      </c>
      <c r="I36" s="65" t="s">
        <v>123</v>
      </c>
      <c r="J36" s="65" t="s">
        <v>169</v>
      </c>
      <c r="K36" s="65" t="s">
        <v>316</v>
      </c>
      <c r="L36" s="23">
        <v>244</v>
      </c>
      <c r="M36" s="21"/>
      <c r="N36" s="21"/>
      <c r="O36" s="21"/>
      <c r="P36" s="38">
        <f>342.4-119</f>
        <v>223.39999999999998</v>
      </c>
      <c r="Q36" s="38">
        <v>26</v>
      </c>
      <c r="R36" s="69">
        <v>76.7</v>
      </c>
      <c r="S36" s="93">
        <v>76.7</v>
      </c>
    </row>
    <row r="37" spans="1:19" ht="15.75" x14ac:dyDescent="0.25">
      <c r="A37" s="244"/>
      <c r="B37" s="244"/>
      <c r="C37" s="244"/>
      <c r="D37" s="244"/>
      <c r="E37" s="244"/>
      <c r="F37" s="283"/>
      <c r="G37" s="285"/>
      <c r="H37" s="65" t="s">
        <v>369</v>
      </c>
      <c r="I37" s="65" t="s">
        <v>27</v>
      </c>
      <c r="J37" s="65" t="s">
        <v>78</v>
      </c>
      <c r="K37" s="65" t="s">
        <v>382</v>
      </c>
      <c r="L37" s="23">
        <v>414</v>
      </c>
      <c r="M37" s="21"/>
      <c r="N37" s="21"/>
      <c r="O37" s="21"/>
      <c r="P37" s="38"/>
      <c r="Q37" s="38">
        <v>9364.6</v>
      </c>
      <c r="R37" s="69"/>
      <c r="S37" s="93"/>
    </row>
    <row r="38" spans="1:19" ht="15.75" x14ac:dyDescent="0.25">
      <c r="A38" s="244"/>
      <c r="B38" s="244"/>
      <c r="C38" s="244"/>
      <c r="D38" s="244"/>
      <c r="E38" s="244"/>
      <c r="F38" s="284"/>
      <c r="G38" s="239"/>
      <c r="H38" s="65" t="s">
        <v>369</v>
      </c>
      <c r="I38" s="65" t="s">
        <v>27</v>
      </c>
      <c r="J38" s="65" t="s">
        <v>78</v>
      </c>
      <c r="K38" s="65" t="s">
        <v>316</v>
      </c>
      <c r="L38" s="23">
        <v>414</v>
      </c>
      <c r="M38" s="21"/>
      <c r="N38" s="21"/>
      <c r="O38" s="21"/>
      <c r="P38" s="38">
        <v>59.2</v>
      </c>
      <c r="Q38" s="38">
        <v>49</v>
      </c>
      <c r="R38" s="69"/>
      <c r="S38" s="93"/>
    </row>
    <row r="39" spans="1:19" ht="15.75" x14ac:dyDescent="0.25">
      <c r="A39" s="244"/>
      <c r="B39" s="244"/>
      <c r="C39" s="244"/>
      <c r="D39" s="244"/>
      <c r="E39" s="244"/>
      <c r="F39" s="250" t="s">
        <v>329</v>
      </c>
      <c r="G39" s="251" t="s">
        <v>314</v>
      </c>
      <c r="H39" s="65" t="s">
        <v>297</v>
      </c>
      <c r="I39" s="65" t="s">
        <v>168</v>
      </c>
      <c r="J39" s="65" t="s">
        <v>71</v>
      </c>
      <c r="K39" s="65" t="s">
        <v>390</v>
      </c>
      <c r="L39" s="23">
        <v>414</v>
      </c>
      <c r="M39" s="21"/>
      <c r="N39" s="21"/>
      <c r="O39" s="21"/>
      <c r="P39" s="38">
        <v>231.5</v>
      </c>
      <c r="Q39" s="38"/>
      <c r="R39" s="69"/>
      <c r="S39" s="93"/>
    </row>
    <row r="40" spans="1:19" ht="15.75" customHeight="1" x14ac:dyDescent="0.25">
      <c r="A40" s="244"/>
      <c r="B40" s="244"/>
      <c r="C40" s="244"/>
      <c r="D40" s="244"/>
      <c r="E40" s="244"/>
      <c r="F40" s="283"/>
      <c r="G40" s="287"/>
      <c r="H40" s="65" t="s">
        <v>297</v>
      </c>
      <c r="I40" s="65" t="s">
        <v>168</v>
      </c>
      <c r="J40" s="65" t="s">
        <v>71</v>
      </c>
      <c r="K40" s="65" t="s">
        <v>302</v>
      </c>
      <c r="L40" s="23">
        <v>414</v>
      </c>
      <c r="M40" s="21"/>
      <c r="N40" s="21"/>
      <c r="O40" s="21"/>
      <c r="P40" s="38">
        <f>118135.8+16+500</f>
        <v>118651.8</v>
      </c>
      <c r="Q40" s="21"/>
      <c r="R40" s="22"/>
      <c r="S40" s="93"/>
    </row>
    <row r="41" spans="1:19" ht="15.75" x14ac:dyDescent="0.25">
      <c r="A41" s="244"/>
      <c r="B41" s="244"/>
      <c r="C41" s="244"/>
      <c r="D41" s="244"/>
      <c r="E41" s="244"/>
      <c r="F41" s="284"/>
      <c r="G41" s="288"/>
      <c r="H41" s="65" t="s">
        <v>297</v>
      </c>
      <c r="I41" s="65" t="s">
        <v>168</v>
      </c>
      <c r="J41" s="65" t="s">
        <v>71</v>
      </c>
      <c r="K41" s="65" t="s">
        <v>316</v>
      </c>
      <c r="L41" s="23">
        <v>414</v>
      </c>
      <c r="M41" s="21"/>
      <c r="N41" s="21"/>
      <c r="O41" s="21"/>
      <c r="P41" s="38"/>
      <c r="Q41" s="21"/>
      <c r="R41" s="171"/>
      <c r="S41" s="93"/>
    </row>
    <row r="42" spans="1:19" ht="31.5" x14ac:dyDescent="0.25">
      <c r="A42" s="244"/>
      <c r="B42" s="244"/>
      <c r="C42" s="244"/>
      <c r="D42" s="244"/>
      <c r="E42" s="244"/>
      <c r="F42" s="47" t="s">
        <v>330</v>
      </c>
      <c r="G42" s="105" t="s">
        <v>314</v>
      </c>
      <c r="H42" s="65" t="s">
        <v>297</v>
      </c>
      <c r="I42" s="65" t="s">
        <v>168</v>
      </c>
      <c r="J42" s="65" t="s">
        <v>71</v>
      </c>
      <c r="K42" s="65" t="s">
        <v>316</v>
      </c>
      <c r="L42" s="23">
        <v>243</v>
      </c>
      <c r="M42" s="21"/>
      <c r="N42" s="21"/>
      <c r="O42" s="21"/>
      <c r="P42" s="21"/>
      <c r="Q42" s="21"/>
      <c r="R42" s="171"/>
      <c r="S42" s="93"/>
    </row>
    <row r="43" spans="1:19" ht="15.75" x14ac:dyDescent="0.25">
      <c r="A43" s="244"/>
      <c r="B43" s="244"/>
      <c r="C43" s="244"/>
      <c r="D43" s="244"/>
      <c r="E43" s="244"/>
      <c r="F43" s="250" t="s">
        <v>331</v>
      </c>
      <c r="G43" s="251" t="s">
        <v>73</v>
      </c>
      <c r="H43" s="65" t="s">
        <v>297</v>
      </c>
      <c r="I43" s="65" t="s">
        <v>123</v>
      </c>
      <c r="J43" s="65" t="s">
        <v>176</v>
      </c>
      <c r="K43" s="65" t="s">
        <v>302</v>
      </c>
      <c r="L43" s="23">
        <v>414</v>
      </c>
      <c r="M43" s="21"/>
      <c r="N43" s="21"/>
      <c r="O43" s="21"/>
      <c r="P43" s="160">
        <v>5910</v>
      </c>
      <c r="Q43" s="21"/>
      <c r="R43" s="171"/>
      <c r="S43" s="93"/>
    </row>
    <row r="44" spans="1:19" ht="15.75" x14ac:dyDescent="0.25">
      <c r="A44" s="244"/>
      <c r="B44" s="244"/>
      <c r="C44" s="244"/>
      <c r="D44" s="244"/>
      <c r="E44" s="244"/>
      <c r="F44" s="242"/>
      <c r="G44" s="252"/>
      <c r="H44" s="65" t="s">
        <v>297</v>
      </c>
      <c r="I44" s="65" t="s">
        <v>123</v>
      </c>
      <c r="J44" s="65" t="s">
        <v>176</v>
      </c>
      <c r="K44" s="65" t="s">
        <v>388</v>
      </c>
      <c r="L44" s="23">
        <v>244</v>
      </c>
      <c r="M44" s="21"/>
      <c r="N44" s="21"/>
      <c r="O44" s="21"/>
      <c r="P44" s="160">
        <v>300</v>
      </c>
      <c r="Q44" s="21"/>
      <c r="R44" s="171"/>
      <c r="S44" s="93"/>
    </row>
    <row r="45" spans="1:19" ht="15.75" x14ac:dyDescent="0.25">
      <c r="A45" s="244"/>
      <c r="B45" s="244"/>
      <c r="C45" s="244"/>
      <c r="D45" s="244"/>
      <c r="E45" s="244"/>
      <c r="F45" s="250" t="s">
        <v>377</v>
      </c>
      <c r="G45" s="251" t="s">
        <v>314</v>
      </c>
      <c r="H45" s="65" t="s">
        <v>297</v>
      </c>
      <c r="I45" s="65" t="s">
        <v>27</v>
      </c>
      <c r="J45" s="65" t="s">
        <v>77</v>
      </c>
      <c r="K45" s="65" t="s">
        <v>302</v>
      </c>
      <c r="L45" s="23">
        <v>243</v>
      </c>
      <c r="M45" s="21"/>
      <c r="N45" s="21"/>
      <c r="O45" s="21"/>
      <c r="P45" s="160">
        <f>6999.4+0.7+474.5</f>
        <v>7474.5999999999995</v>
      </c>
      <c r="Q45" s="21"/>
      <c r="R45" s="171"/>
      <c r="S45" s="93"/>
    </row>
    <row r="46" spans="1:19" ht="15.75" x14ac:dyDescent="0.25">
      <c r="A46" s="244"/>
      <c r="B46" s="244"/>
      <c r="C46" s="244"/>
      <c r="D46" s="244"/>
      <c r="E46" s="244"/>
      <c r="F46" s="242"/>
      <c r="G46" s="252"/>
      <c r="H46" s="65" t="s">
        <v>297</v>
      </c>
      <c r="I46" s="65" t="s">
        <v>27</v>
      </c>
      <c r="J46" s="65" t="s">
        <v>77</v>
      </c>
      <c r="K46" s="65" t="s">
        <v>316</v>
      </c>
      <c r="L46" s="23">
        <v>243</v>
      </c>
      <c r="M46" s="23"/>
      <c r="N46" s="23"/>
      <c r="O46" s="21"/>
      <c r="P46" s="38"/>
      <c r="Q46" s="23">
        <v>0</v>
      </c>
      <c r="R46" s="171"/>
      <c r="S46" s="93"/>
    </row>
    <row r="47" spans="1:19" ht="15.75" x14ac:dyDescent="0.25">
      <c r="A47" s="244"/>
      <c r="B47" s="244"/>
      <c r="C47" s="244"/>
      <c r="D47" s="244"/>
      <c r="E47" s="244"/>
      <c r="F47" s="250" t="s">
        <v>378</v>
      </c>
      <c r="G47" s="251" t="s">
        <v>314</v>
      </c>
      <c r="H47" s="65" t="s">
        <v>297</v>
      </c>
      <c r="I47" s="65" t="s">
        <v>27</v>
      </c>
      <c r="J47" s="65" t="s">
        <v>77</v>
      </c>
      <c r="K47" s="65" t="s">
        <v>302</v>
      </c>
      <c r="L47" s="23">
        <v>243</v>
      </c>
      <c r="M47" s="23"/>
      <c r="N47" s="23"/>
      <c r="O47" s="21"/>
      <c r="P47" s="38">
        <f>3423+0.4+380.4</f>
        <v>3803.8</v>
      </c>
      <c r="Q47" s="23"/>
      <c r="R47" s="171"/>
      <c r="S47" s="93"/>
    </row>
    <row r="48" spans="1:19" ht="15.75" x14ac:dyDescent="0.25">
      <c r="A48" s="244"/>
      <c r="B48" s="244"/>
      <c r="C48" s="244"/>
      <c r="D48" s="244"/>
      <c r="E48" s="244"/>
      <c r="F48" s="242"/>
      <c r="G48" s="252"/>
      <c r="H48" s="65" t="s">
        <v>297</v>
      </c>
      <c r="I48" s="65" t="s">
        <v>27</v>
      </c>
      <c r="J48" s="65" t="s">
        <v>77</v>
      </c>
      <c r="K48" s="65" t="s">
        <v>316</v>
      </c>
      <c r="L48" s="23">
        <v>243</v>
      </c>
      <c r="M48" s="23"/>
      <c r="N48" s="23"/>
      <c r="O48" s="21"/>
      <c r="P48" s="38"/>
      <c r="Q48" s="23"/>
      <c r="R48" s="171"/>
      <c r="S48" s="93"/>
    </row>
    <row r="49" spans="1:19" ht="15.75" x14ac:dyDescent="0.25">
      <c r="A49" s="244"/>
      <c r="B49" s="244"/>
      <c r="C49" s="244"/>
      <c r="D49" s="244"/>
      <c r="E49" s="244"/>
      <c r="F49" s="280" t="s">
        <v>379</v>
      </c>
      <c r="G49" s="251" t="s">
        <v>314</v>
      </c>
      <c r="H49" s="108" t="s">
        <v>297</v>
      </c>
      <c r="I49" s="108" t="s">
        <v>27</v>
      </c>
      <c r="J49" s="108" t="s">
        <v>77</v>
      </c>
      <c r="K49" s="108" t="s">
        <v>376</v>
      </c>
      <c r="L49" s="109">
        <v>414</v>
      </c>
      <c r="M49" s="109"/>
      <c r="N49" s="109"/>
      <c r="O49" s="150"/>
      <c r="P49" s="174">
        <v>300</v>
      </c>
      <c r="Q49" s="109"/>
      <c r="R49" s="171"/>
      <c r="S49" s="93"/>
    </row>
    <row r="50" spans="1:19" ht="15.75" x14ac:dyDescent="0.25">
      <c r="A50" s="244"/>
      <c r="B50" s="244"/>
      <c r="C50" s="244"/>
      <c r="D50" s="244"/>
      <c r="E50" s="244"/>
      <c r="F50" s="282"/>
      <c r="G50" s="286"/>
      <c r="H50" s="108" t="s">
        <v>297</v>
      </c>
      <c r="I50" s="108" t="s">
        <v>27</v>
      </c>
      <c r="J50" s="108" t="s">
        <v>77</v>
      </c>
      <c r="K50" s="108" t="s">
        <v>302</v>
      </c>
      <c r="L50" s="109">
        <v>414</v>
      </c>
      <c r="M50" s="109"/>
      <c r="N50" s="109"/>
      <c r="O50" s="150"/>
      <c r="P50" s="174">
        <f>1029.9+0.1+114.5</f>
        <v>1144.5</v>
      </c>
      <c r="Q50" s="109"/>
      <c r="R50" s="171"/>
      <c r="S50" s="93"/>
    </row>
    <row r="51" spans="1:19" ht="15.75" x14ac:dyDescent="0.25">
      <c r="A51" s="244"/>
      <c r="B51" s="244"/>
      <c r="C51" s="244"/>
      <c r="D51" s="244"/>
      <c r="E51" s="244"/>
      <c r="F51" s="242"/>
      <c r="G51" s="252"/>
      <c r="H51" s="65" t="s">
        <v>297</v>
      </c>
      <c r="I51" s="65" t="s">
        <v>27</v>
      </c>
      <c r="J51" s="65" t="s">
        <v>77</v>
      </c>
      <c r="K51" s="65" t="s">
        <v>316</v>
      </c>
      <c r="L51" s="162">
        <v>414</v>
      </c>
      <c r="M51" s="109"/>
      <c r="N51" s="109"/>
      <c r="O51" s="150"/>
      <c r="P51" s="174"/>
      <c r="Q51" s="109"/>
      <c r="R51" s="171"/>
      <c r="S51" s="93"/>
    </row>
    <row r="52" spans="1:19" ht="15.75" x14ac:dyDescent="0.25">
      <c r="A52" s="244"/>
      <c r="B52" s="244"/>
      <c r="C52" s="244"/>
      <c r="D52" s="244"/>
      <c r="E52" s="244"/>
      <c r="F52" s="280" t="s">
        <v>380</v>
      </c>
      <c r="G52" s="251" t="s">
        <v>314</v>
      </c>
      <c r="H52" s="108" t="s">
        <v>297</v>
      </c>
      <c r="I52" s="108" t="s">
        <v>165</v>
      </c>
      <c r="J52" s="108" t="s">
        <v>78</v>
      </c>
      <c r="K52" s="108" t="s">
        <v>302</v>
      </c>
      <c r="L52" s="163">
        <v>243</v>
      </c>
      <c r="M52" s="109"/>
      <c r="N52" s="109"/>
      <c r="O52" s="150"/>
      <c r="P52" s="174">
        <f>10895.2+1.2+1210.7</f>
        <v>12107.100000000002</v>
      </c>
      <c r="Q52" s="109"/>
      <c r="R52" s="171"/>
      <c r="S52" s="93"/>
    </row>
    <row r="53" spans="1:19" ht="15.75" x14ac:dyDescent="0.25">
      <c r="A53" s="244"/>
      <c r="B53" s="244"/>
      <c r="C53" s="244"/>
      <c r="D53" s="244"/>
      <c r="E53" s="244"/>
      <c r="F53" s="281"/>
      <c r="G53" s="252"/>
      <c r="H53" s="108" t="s">
        <v>297</v>
      </c>
      <c r="I53" s="108" t="s">
        <v>165</v>
      </c>
      <c r="J53" s="108" t="s">
        <v>78</v>
      </c>
      <c r="K53" s="65" t="s">
        <v>316</v>
      </c>
      <c r="L53" s="163">
        <v>243</v>
      </c>
      <c r="M53" s="109"/>
      <c r="N53" s="109"/>
      <c r="O53" s="150"/>
      <c r="P53" s="174"/>
      <c r="Q53" s="109"/>
      <c r="R53" s="171"/>
      <c r="S53" s="93"/>
    </row>
    <row r="54" spans="1:19" ht="15.75" x14ac:dyDescent="0.25">
      <c r="A54" s="244"/>
      <c r="B54" s="244"/>
      <c r="C54" s="244"/>
      <c r="D54" s="244"/>
      <c r="E54" s="244"/>
      <c r="F54" s="106" t="s">
        <v>362</v>
      </c>
      <c r="G54" s="107" t="s">
        <v>314</v>
      </c>
      <c r="H54" s="108" t="s">
        <v>297</v>
      </c>
      <c r="I54" s="108" t="s">
        <v>165</v>
      </c>
      <c r="J54" s="108" t="s">
        <v>78</v>
      </c>
      <c r="K54" s="108" t="s">
        <v>316</v>
      </c>
      <c r="L54" s="109">
        <v>243</v>
      </c>
      <c r="M54" s="109"/>
      <c r="N54" s="109"/>
      <c r="O54" s="150"/>
      <c r="P54" s="150"/>
      <c r="Q54" s="109">
        <v>0</v>
      </c>
      <c r="R54" s="171"/>
      <c r="S54" s="93"/>
    </row>
    <row r="55" spans="1:19" ht="15.75" x14ac:dyDescent="0.25">
      <c r="A55" s="244"/>
      <c r="B55" s="244"/>
      <c r="C55" s="244"/>
      <c r="D55" s="244"/>
      <c r="E55" s="244"/>
      <c r="F55" s="250" t="s">
        <v>381</v>
      </c>
      <c r="G55" s="251" t="s">
        <v>314</v>
      </c>
      <c r="H55" s="108" t="s">
        <v>297</v>
      </c>
      <c r="I55" s="108" t="s">
        <v>168</v>
      </c>
      <c r="J55" s="108" t="s">
        <v>71</v>
      </c>
      <c r="K55" s="108" t="s">
        <v>302</v>
      </c>
      <c r="L55" s="109">
        <v>243</v>
      </c>
      <c r="M55" s="109"/>
      <c r="N55" s="109"/>
      <c r="O55" s="150"/>
      <c r="P55" s="174">
        <f>5918.2+0.7+657.6</f>
        <v>6576.5</v>
      </c>
      <c r="Q55" s="109"/>
      <c r="R55" s="171"/>
      <c r="S55" s="93"/>
    </row>
    <row r="56" spans="1:19" ht="15.75" x14ac:dyDescent="0.25">
      <c r="A56" s="244"/>
      <c r="B56" s="244"/>
      <c r="C56" s="244"/>
      <c r="D56" s="244"/>
      <c r="E56" s="244"/>
      <c r="F56" s="275"/>
      <c r="G56" s="274"/>
      <c r="H56" s="108" t="s">
        <v>297</v>
      </c>
      <c r="I56" s="108" t="s">
        <v>168</v>
      </c>
      <c r="J56" s="108" t="s">
        <v>71</v>
      </c>
      <c r="K56" s="108" t="s">
        <v>390</v>
      </c>
      <c r="L56" s="109">
        <v>414</v>
      </c>
      <c r="M56" s="109"/>
      <c r="N56" s="109"/>
      <c r="O56" s="150"/>
      <c r="P56" s="174"/>
      <c r="Q56" s="109"/>
      <c r="R56" s="171"/>
      <c r="S56" s="93"/>
    </row>
    <row r="57" spans="1:19" ht="15.75" x14ac:dyDescent="0.25">
      <c r="A57" s="244"/>
      <c r="B57" s="244"/>
      <c r="C57" s="244"/>
      <c r="D57" s="244"/>
      <c r="E57" s="244"/>
      <c r="F57" s="250" t="s">
        <v>349</v>
      </c>
      <c r="G57" s="251" t="s">
        <v>314</v>
      </c>
      <c r="H57" s="108" t="s">
        <v>297</v>
      </c>
      <c r="I57" s="108" t="s">
        <v>173</v>
      </c>
      <c r="J57" s="108" t="s">
        <v>71</v>
      </c>
      <c r="K57" s="108" t="s">
        <v>302</v>
      </c>
      <c r="L57" s="109">
        <v>243</v>
      </c>
      <c r="M57" s="109"/>
      <c r="N57" s="109"/>
      <c r="O57" s="150"/>
      <c r="P57" s="174">
        <f>44187.8+4.9+50</f>
        <v>44242.700000000004</v>
      </c>
      <c r="Q57" s="109"/>
      <c r="R57" s="171"/>
      <c r="S57" s="93"/>
    </row>
    <row r="58" spans="1:19" ht="15.75" x14ac:dyDescent="0.25">
      <c r="A58" s="244"/>
      <c r="B58" s="244"/>
      <c r="C58" s="244"/>
      <c r="D58" s="244"/>
      <c r="E58" s="244"/>
      <c r="F58" s="242"/>
      <c r="G58" s="252"/>
      <c r="H58" s="65" t="s">
        <v>297</v>
      </c>
      <c r="I58" s="65" t="s">
        <v>173</v>
      </c>
      <c r="J58" s="65" t="s">
        <v>71</v>
      </c>
      <c r="K58" s="65" t="s">
        <v>316</v>
      </c>
      <c r="L58" s="23">
        <v>243</v>
      </c>
      <c r="M58" s="21"/>
      <c r="N58" s="21"/>
      <c r="O58" s="21"/>
      <c r="P58" s="38"/>
      <c r="Q58" s="21"/>
      <c r="R58" s="171"/>
      <c r="S58" s="93"/>
    </row>
    <row r="59" spans="1:19" ht="31.5" x14ac:dyDescent="0.25">
      <c r="A59" s="246"/>
      <c r="B59" s="246"/>
      <c r="C59" s="246"/>
      <c r="D59" s="246"/>
      <c r="E59" s="246"/>
      <c r="F59" s="47" t="s">
        <v>348</v>
      </c>
      <c r="G59" s="105" t="s">
        <v>314</v>
      </c>
      <c r="H59" s="65" t="s">
        <v>369</v>
      </c>
      <c r="I59" s="65" t="s">
        <v>173</v>
      </c>
      <c r="J59" s="65" t="s">
        <v>71</v>
      </c>
      <c r="K59" s="65" t="s">
        <v>316</v>
      </c>
      <c r="L59" s="23">
        <v>414</v>
      </c>
      <c r="M59" s="21"/>
      <c r="N59" s="21"/>
      <c r="O59" s="21"/>
      <c r="P59" s="21">
        <v>0</v>
      </c>
      <c r="Q59" s="21">
        <v>51</v>
      </c>
      <c r="R59" s="181">
        <v>47.6</v>
      </c>
      <c r="S59" s="93">
        <v>47.6</v>
      </c>
    </row>
    <row r="60" spans="1:19" ht="32.25" customHeight="1" x14ac:dyDescent="0.25">
      <c r="A60" s="243" t="s">
        <v>27</v>
      </c>
      <c r="B60" s="243" t="s">
        <v>128</v>
      </c>
      <c r="C60" s="243" t="s">
        <v>27</v>
      </c>
      <c r="D60" s="243" t="s">
        <v>36</v>
      </c>
      <c r="E60" s="277"/>
      <c r="F60" s="240" t="s">
        <v>323</v>
      </c>
      <c r="G60" s="217" t="s">
        <v>314</v>
      </c>
      <c r="H60" s="65" t="s">
        <v>306</v>
      </c>
      <c r="I60" s="65" t="s">
        <v>123</v>
      </c>
      <c r="J60" s="65" t="s">
        <v>27</v>
      </c>
      <c r="K60" s="65" t="s">
        <v>324</v>
      </c>
      <c r="L60" s="23"/>
      <c r="M60" s="21">
        <v>39</v>
      </c>
      <c r="N60" s="21"/>
      <c r="O60" s="68"/>
      <c r="P60" s="68"/>
      <c r="Q60" s="68"/>
      <c r="R60" s="171"/>
      <c r="S60" s="93"/>
    </row>
    <row r="61" spans="1:19" ht="32.25" customHeight="1" x14ac:dyDescent="0.25">
      <c r="A61" s="244"/>
      <c r="B61" s="244"/>
      <c r="C61" s="244"/>
      <c r="D61" s="244"/>
      <c r="E61" s="278"/>
      <c r="F61" s="241"/>
      <c r="G61" s="238"/>
      <c r="H61" s="65" t="s">
        <v>306</v>
      </c>
      <c r="I61" s="65" t="s">
        <v>27</v>
      </c>
      <c r="J61" s="65" t="s">
        <v>71</v>
      </c>
      <c r="K61" s="65" t="s">
        <v>315</v>
      </c>
      <c r="L61" s="23">
        <v>414</v>
      </c>
      <c r="M61" s="21"/>
      <c r="N61" s="21">
        <v>17940.099999999999</v>
      </c>
      <c r="O61" s="21"/>
      <c r="P61" s="68"/>
      <c r="Q61" s="68"/>
      <c r="R61" s="171"/>
      <c r="S61" s="93"/>
    </row>
    <row r="62" spans="1:19" ht="32.25" customHeight="1" x14ac:dyDescent="0.25">
      <c r="A62" s="245"/>
      <c r="B62" s="245"/>
      <c r="C62" s="245"/>
      <c r="D62" s="245"/>
      <c r="E62" s="279"/>
      <c r="F62" s="242"/>
      <c r="G62" s="239"/>
      <c r="H62" s="151" t="s">
        <v>297</v>
      </c>
      <c r="I62" s="151" t="s">
        <v>27</v>
      </c>
      <c r="J62" s="151" t="s">
        <v>71</v>
      </c>
      <c r="K62" s="151" t="s">
        <v>315</v>
      </c>
      <c r="L62" s="152">
        <v>414</v>
      </c>
      <c r="M62" s="154"/>
      <c r="N62" s="154"/>
      <c r="O62" s="154">
        <v>34169.1</v>
      </c>
      <c r="P62" s="161" t="s">
        <v>389</v>
      </c>
      <c r="Q62" s="68"/>
      <c r="R62" s="182">
        <f>6806.8+282</f>
        <v>7088.8</v>
      </c>
      <c r="S62" s="93">
        <v>0</v>
      </c>
    </row>
    <row r="63" spans="1:19" ht="15.75" x14ac:dyDescent="0.25">
      <c r="A63" s="272" t="s">
        <v>27</v>
      </c>
      <c r="B63" s="272" t="s">
        <v>128</v>
      </c>
      <c r="C63" s="272" t="s">
        <v>27</v>
      </c>
      <c r="D63" s="272" t="s">
        <v>70</v>
      </c>
      <c r="E63" s="272"/>
      <c r="F63" s="250" t="s">
        <v>318</v>
      </c>
      <c r="G63" s="251" t="s">
        <v>319</v>
      </c>
      <c r="H63" s="65" t="s">
        <v>297</v>
      </c>
      <c r="I63" s="65" t="s">
        <v>27</v>
      </c>
      <c r="J63" s="65" t="s">
        <v>77</v>
      </c>
      <c r="K63" s="65" t="s">
        <v>320</v>
      </c>
      <c r="L63" s="23">
        <v>244.61199999999999</v>
      </c>
      <c r="M63" s="21"/>
      <c r="N63" s="21">
        <v>559.6</v>
      </c>
      <c r="O63" s="154">
        <v>370.4</v>
      </c>
      <c r="P63" s="21">
        <v>0</v>
      </c>
      <c r="Q63" s="21">
        <v>0</v>
      </c>
      <c r="R63" s="22">
        <v>0</v>
      </c>
      <c r="S63" s="93"/>
    </row>
    <row r="64" spans="1:19" ht="15.75" x14ac:dyDescent="0.25">
      <c r="A64" s="273"/>
      <c r="B64" s="273"/>
      <c r="C64" s="273"/>
      <c r="D64" s="273"/>
      <c r="E64" s="273"/>
      <c r="F64" s="275"/>
      <c r="G64" s="274"/>
      <c r="H64" s="151" t="s">
        <v>297</v>
      </c>
      <c r="I64" s="151" t="s">
        <v>27</v>
      </c>
      <c r="J64" s="151" t="s">
        <v>77</v>
      </c>
      <c r="K64" s="151" t="s">
        <v>376</v>
      </c>
      <c r="L64" s="152">
        <v>244</v>
      </c>
      <c r="M64" s="21"/>
      <c r="N64" s="21"/>
      <c r="O64" s="154">
        <v>2.2999999999999998</v>
      </c>
      <c r="P64" s="21"/>
      <c r="Q64" s="21"/>
      <c r="R64" s="22"/>
      <c r="S64" s="93"/>
    </row>
    <row r="65" spans="1:19" ht="15.75" x14ac:dyDescent="0.25">
      <c r="A65" s="254" t="s">
        <v>27</v>
      </c>
      <c r="B65" s="255" t="s">
        <v>41</v>
      </c>
      <c r="C65" s="255"/>
      <c r="D65" s="255"/>
      <c r="E65" s="253"/>
      <c r="F65" s="253" t="s">
        <v>312</v>
      </c>
      <c r="G65" s="131" t="s">
        <v>295</v>
      </c>
      <c r="H65" s="132">
        <v>461</v>
      </c>
      <c r="I65" s="65"/>
      <c r="J65" s="65"/>
      <c r="K65" s="132"/>
      <c r="L65" s="133"/>
      <c r="M65" s="134">
        <f t="shared" ref="M65:N65" si="1">M66</f>
        <v>1</v>
      </c>
      <c r="N65" s="134">
        <f t="shared" si="1"/>
        <v>0</v>
      </c>
      <c r="O65" s="134">
        <f>O67</f>
        <v>0</v>
      </c>
      <c r="P65" s="134">
        <f t="shared" ref="P65:S65" si="2">P67</f>
        <v>1</v>
      </c>
      <c r="Q65" s="134">
        <f t="shared" si="2"/>
        <v>1</v>
      </c>
      <c r="R65" s="172">
        <f t="shared" si="2"/>
        <v>1</v>
      </c>
      <c r="S65" s="172">
        <f t="shared" si="2"/>
        <v>1</v>
      </c>
    </row>
    <row r="66" spans="1:19" ht="31.5" x14ac:dyDescent="0.25">
      <c r="A66" s="254"/>
      <c r="B66" s="255"/>
      <c r="C66" s="255"/>
      <c r="D66" s="255"/>
      <c r="E66" s="253"/>
      <c r="F66" s="253"/>
      <c r="G66" s="15" t="s">
        <v>313</v>
      </c>
      <c r="H66" s="132">
        <v>456</v>
      </c>
      <c r="I66" s="65"/>
      <c r="J66" s="65"/>
      <c r="K66" s="132"/>
      <c r="L66" s="133"/>
      <c r="M66" s="135">
        <v>1</v>
      </c>
      <c r="N66" s="24">
        <v>0</v>
      </c>
      <c r="O66" s="24">
        <v>0</v>
      </c>
      <c r="P66" s="24">
        <v>0</v>
      </c>
      <c r="Q66" s="135">
        <v>0</v>
      </c>
      <c r="R66" s="173">
        <v>0</v>
      </c>
      <c r="S66" s="173">
        <v>0</v>
      </c>
    </row>
    <row r="67" spans="1:19" ht="47.25" x14ac:dyDescent="0.25">
      <c r="A67" s="50"/>
      <c r="B67" s="20">
        <v>5</v>
      </c>
      <c r="C67" s="20">
        <v>5</v>
      </c>
      <c r="D67" s="20">
        <v>2</v>
      </c>
      <c r="E67" s="20"/>
      <c r="F67" s="55" t="s">
        <v>221</v>
      </c>
      <c r="G67" s="15" t="s">
        <v>258</v>
      </c>
      <c r="H67" s="183">
        <v>461</v>
      </c>
      <c r="I67" s="65" t="s">
        <v>71</v>
      </c>
      <c r="J67" s="65">
        <v>13</v>
      </c>
      <c r="K67" s="184" t="s">
        <v>386</v>
      </c>
      <c r="L67" s="20"/>
      <c r="M67" s="20"/>
      <c r="N67" s="20">
        <v>0</v>
      </c>
      <c r="O67" s="136">
        <v>0</v>
      </c>
      <c r="P67" s="175">
        <v>1</v>
      </c>
      <c r="Q67" s="175">
        <v>1</v>
      </c>
      <c r="R67" s="176">
        <v>1</v>
      </c>
      <c r="S67" s="175">
        <v>1</v>
      </c>
    </row>
  </sheetData>
  <mergeCells count="91">
    <mergeCell ref="G52:G53"/>
    <mergeCell ref="F55:F56"/>
    <mergeCell ref="G55:G56"/>
    <mergeCell ref="F35:F38"/>
    <mergeCell ref="G28:G38"/>
    <mergeCell ref="G49:G51"/>
    <mergeCell ref="G39:G41"/>
    <mergeCell ref="F16:F17"/>
    <mergeCell ref="C60:C62"/>
    <mergeCell ref="D60:D62"/>
    <mergeCell ref="E60:E62"/>
    <mergeCell ref="A60:A62"/>
    <mergeCell ref="F26:F27"/>
    <mergeCell ref="F47:F48"/>
    <mergeCell ref="F57:F58"/>
    <mergeCell ref="F52:F53"/>
    <mergeCell ref="F49:F51"/>
    <mergeCell ref="F39:F41"/>
    <mergeCell ref="G63:G64"/>
    <mergeCell ref="F63:F64"/>
    <mergeCell ref="A63:A64"/>
    <mergeCell ref="B63:B64"/>
    <mergeCell ref="C63:C64"/>
    <mergeCell ref="D63:D64"/>
    <mergeCell ref="E63:E64"/>
    <mergeCell ref="G19:G21"/>
    <mergeCell ref="F19:F21"/>
    <mergeCell ref="A19:A21"/>
    <mergeCell ref="B19:B21"/>
    <mergeCell ref="C19:C21"/>
    <mergeCell ref="D19:D21"/>
    <mergeCell ref="E19:E21"/>
    <mergeCell ref="A13:A14"/>
    <mergeCell ref="B13:B14"/>
    <mergeCell ref="C13:C14"/>
    <mergeCell ref="D13:D14"/>
    <mergeCell ref="E13:E14"/>
    <mergeCell ref="M1:Q1"/>
    <mergeCell ref="D4:L4"/>
    <mergeCell ref="A6:E6"/>
    <mergeCell ref="F6:F7"/>
    <mergeCell ref="G6:G7"/>
    <mergeCell ref="M2:R2"/>
    <mergeCell ref="H6:S6"/>
    <mergeCell ref="F10:F11"/>
    <mergeCell ref="A8:A9"/>
    <mergeCell ref="B8:B9"/>
    <mergeCell ref="C8:C9"/>
    <mergeCell ref="D8:D9"/>
    <mergeCell ref="E8:E9"/>
    <mergeCell ref="F8:F9"/>
    <mergeCell ref="A10:A11"/>
    <mergeCell ref="B10:B11"/>
    <mergeCell ref="C10:C11"/>
    <mergeCell ref="D10:D11"/>
    <mergeCell ref="E10:E11"/>
    <mergeCell ref="G26:G27"/>
    <mergeCell ref="A23:A24"/>
    <mergeCell ref="B23:B24"/>
    <mergeCell ref="C23:C24"/>
    <mergeCell ref="D23:D24"/>
    <mergeCell ref="E23:E24"/>
    <mergeCell ref="F23:F24"/>
    <mergeCell ref="A26:A27"/>
    <mergeCell ref="B26:B27"/>
    <mergeCell ref="C26:C27"/>
    <mergeCell ref="D26:D27"/>
    <mergeCell ref="E26:E27"/>
    <mergeCell ref="G23:G24"/>
    <mergeCell ref="F65:F66"/>
    <mergeCell ref="A65:A66"/>
    <mergeCell ref="B65:B66"/>
    <mergeCell ref="C65:C66"/>
    <mergeCell ref="D65:D66"/>
    <mergeCell ref="E65:E66"/>
    <mergeCell ref="G60:G62"/>
    <mergeCell ref="F60:F62"/>
    <mergeCell ref="B60:B62"/>
    <mergeCell ref="A28:A59"/>
    <mergeCell ref="B28:B59"/>
    <mergeCell ref="C28:C59"/>
    <mergeCell ref="D28:D59"/>
    <mergeCell ref="E28:E59"/>
    <mergeCell ref="F33:F34"/>
    <mergeCell ref="F29:F32"/>
    <mergeCell ref="F43:F44"/>
    <mergeCell ref="G43:G44"/>
    <mergeCell ref="F45:F46"/>
    <mergeCell ref="G45:G46"/>
    <mergeCell ref="G47:G48"/>
    <mergeCell ref="G57:G58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50"/>
  <sheetViews>
    <sheetView view="pageBreakPreview" zoomScale="82" zoomScaleNormal="77" zoomScaleSheetLayoutView="82" workbookViewId="0">
      <pane xSplit="7" ySplit="8" topLeftCell="H12" activePane="bottomRight" state="frozen"/>
      <selection pane="topRight" activeCell="H1" sqref="H1"/>
      <selection pane="bottomLeft" activeCell="A9" sqref="A9"/>
      <selection pane="bottomRight" activeCell="D59" sqref="D59"/>
    </sheetView>
  </sheetViews>
  <sheetFormatPr defaultRowHeight="15" x14ac:dyDescent="0.25"/>
  <cols>
    <col min="1" max="1" width="7.7109375" style="137" customWidth="1"/>
    <col min="2" max="2" width="7.42578125" style="137" customWidth="1"/>
    <col min="3" max="3" width="21" style="137" customWidth="1"/>
    <col min="4" max="4" width="34.42578125" style="137" customWidth="1"/>
    <col min="5" max="5" width="16.5703125" style="137" customWidth="1"/>
    <col min="6" max="6" width="18.28515625" style="137" customWidth="1"/>
    <col min="7" max="7" width="18.42578125" style="137" customWidth="1"/>
    <col min="8" max="8" width="16.140625" style="137" customWidth="1"/>
    <col min="9" max="9" width="17" style="137" customWidth="1"/>
    <col min="10" max="10" width="14.7109375" style="137" customWidth="1"/>
    <col min="11" max="11" width="11.28515625" style="50" customWidth="1"/>
    <col min="12" max="12" width="12.140625" customWidth="1"/>
  </cols>
  <sheetData>
    <row r="1" spans="1:12" ht="42" customHeight="1" x14ac:dyDescent="0.25">
      <c r="G1" s="60"/>
      <c r="H1" s="221" t="s">
        <v>366</v>
      </c>
      <c r="I1" s="221"/>
      <c r="J1" s="221"/>
      <c r="K1" s="221"/>
    </row>
    <row r="2" spans="1:12" ht="15.75" x14ac:dyDescent="0.25">
      <c r="A2" s="267" t="s">
        <v>332</v>
      </c>
      <c r="B2" s="267"/>
      <c r="C2" s="267"/>
      <c r="D2" s="267"/>
      <c r="E2" s="267"/>
      <c r="F2" s="267"/>
      <c r="G2" s="267"/>
      <c r="H2" s="267"/>
      <c r="I2" s="267"/>
      <c r="J2" s="267"/>
    </row>
    <row r="3" spans="1:12" x14ac:dyDescent="0.25">
      <c r="A3" s="112"/>
      <c r="B3" s="112"/>
      <c r="C3" s="112"/>
      <c r="D3" s="112"/>
      <c r="E3" s="112"/>
      <c r="F3" s="112"/>
      <c r="G3" s="112"/>
      <c r="H3" s="112"/>
      <c r="I3" s="112"/>
      <c r="J3" s="114"/>
    </row>
    <row r="4" spans="1:12" ht="15.75" customHeight="1" x14ac:dyDescent="0.25">
      <c r="A4" s="271" t="s">
        <v>1</v>
      </c>
      <c r="B4" s="289"/>
      <c r="C4" s="271" t="s">
        <v>333</v>
      </c>
      <c r="D4" s="271" t="s">
        <v>334</v>
      </c>
      <c r="E4" s="271" t="s">
        <v>335</v>
      </c>
      <c r="F4" s="271"/>
      <c r="G4" s="271"/>
      <c r="H4" s="271"/>
      <c r="I4" s="271"/>
      <c r="J4" s="271"/>
      <c r="K4" s="271"/>
      <c r="L4" s="271"/>
    </row>
    <row r="5" spans="1:12" x14ac:dyDescent="0.25">
      <c r="A5" s="271"/>
      <c r="B5" s="289"/>
      <c r="C5" s="289" t="s">
        <v>269</v>
      </c>
      <c r="D5" s="289"/>
      <c r="E5" s="271" t="s">
        <v>336</v>
      </c>
      <c r="F5" s="271" t="s">
        <v>5</v>
      </c>
      <c r="G5" s="298" t="s">
        <v>47</v>
      </c>
      <c r="H5" s="298" t="s">
        <v>48</v>
      </c>
      <c r="I5" s="298" t="s">
        <v>49</v>
      </c>
      <c r="J5" s="271" t="s">
        <v>50</v>
      </c>
      <c r="K5" s="271" t="s">
        <v>56</v>
      </c>
      <c r="L5" s="271" t="s">
        <v>387</v>
      </c>
    </row>
    <row r="6" spans="1:12" ht="15.75" x14ac:dyDescent="0.25">
      <c r="A6" s="21" t="s">
        <v>6</v>
      </c>
      <c r="B6" s="21" t="s">
        <v>7</v>
      </c>
      <c r="C6" s="289"/>
      <c r="D6" s="289"/>
      <c r="E6" s="289"/>
      <c r="F6" s="289"/>
      <c r="G6" s="299"/>
      <c r="H6" s="299"/>
      <c r="I6" s="299"/>
      <c r="J6" s="289"/>
      <c r="K6" s="289"/>
      <c r="L6" s="289"/>
    </row>
    <row r="7" spans="1:12" ht="15.75" x14ac:dyDescent="0.25">
      <c r="A7" s="295" t="s">
        <v>27</v>
      </c>
      <c r="B7" s="295"/>
      <c r="C7" s="297" t="s">
        <v>367</v>
      </c>
      <c r="D7" s="138" t="s">
        <v>295</v>
      </c>
      <c r="E7" s="72" t="s">
        <v>370</v>
      </c>
      <c r="F7" s="72">
        <f>F8</f>
        <v>111496.13</v>
      </c>
      <c r="G7" s="73">
        <v>18587.59</v>
      </c>
      <c r="H7" s="118">
        <f>H18</f>
        <v>42486.6</v>
      </c>
      <c r="I7" s="118">
        <f>I8</f>
        <v>250142.40000000002</v>
      </c>
      <c r="J7" s="72">
        <f t="shared" ref="J7:L7" si="0">J17+J8</f>
        <v>9491.6</v>
      </c>
      <c r="K7" s="72">
        <f t="shared" si="0"/>
        <v>7214.1</v>
      </c>
      <c r="L7" s="72">
        <f t="shared" si="0"/>
        <v>125.30000000000001</v>
      </c>
    </row>
    <row r="8" spans="1:12" ht="31.5" x14ac:dyDescent="0.25">
      <c r="A8" s="295"/>
      <c r="B8" s="295"/>
      <c r="C8" s="297"/>
      <c r="D8" s="53" t="s">
        <v>337</v>
      </c>
      <c r="E8" s="118">
        <v>157592.68299999999</v>
      </c>
      <c r="F8" s="72">
        <f t="shared" ref="F8:G8" si="1">F19+F30+F40+F50+F60</f>
        <v>111496.13</v>
      </c>
      <c r="G8" s="72">
        <f t="shared" si="1"/>
        <v>18587.672999999999</v>
      </c>
      <c r="H8" s="118">
        <f>H19</f>
        <v>42486.6</v>
      </c>
      <c r="I8" s="118">
        <f>I10+I11+I16+I17</f>
        <v>250142.40000000002</v>
      </c>
      <c r="J8" s="72">
        <f>J10+J16</f>
        <v>9491.6</v>
      </c>
      <c r="K8" s="72">
        <f>K10+K16</f>
        <v>7214.1</v>
      </c>
      <c r="L8" s="72">
        <f>L10+L16</f>
        <v>125.30000000000001</v>
      </c>
    </row>
    <row r="9" spans="1:12" ht="15.75" x14ac:dyDescent="0.25">
      <c r="A9" s="295"/>
      <c r="B9" s="295"/>
      <c r="C9" s="297"/>
      <c r="D9" s="53" t="s">
        <v>338</v>
      </c>
      <c r="E9" s="72"/>
      <c r="F9" s="54"/>
      <c r="G9" s="54"/>
      <c r="H9" s="54"/>
      <c r="I9" s="54"/>
      <c r="J9" s="54"/>
      <c r="K9" s="139"/>
      <c r="L9" s="93"/>
    </row>
    <row r="10" spans="1:12" ht="47.25" x14ac:dyDescent="0.25">
      <c r="A10" s="295"/>
      <c r="B10" s="295"/>
      <c r="C10" s="297"/>
      <c r="D10" s="53" t="s">
        <v>339</v>
      </c>
      <c r="E10" s="48">
        <v>4656.643</v>
      </c>
      <c r="F10" s="148">
        <v>2909.2</v>
      </c>
      <c r="G10" s="140">
        <v>665.6</v>
      </c>
      <c r="H10" s="48">
        <f>H21</f>
        <v>535.70000000000005</v>
      </c>
      <c r="I10" s="52">
        <f>I21+I59</f>
        <v>1294.3000000000002</v>
      </c>
      <c r="J10" s="48">
        <f>J21+J62</f>
        <v>127</v>
      </c>
      <c r="K10" s="48">
        <f>K21+K62</f>
        <v>125.30000000000001</v>
      </c>
      <c r="L10" s="48">
        <f>L21+L62</f>
        <v>125.30000000000001</v>
      </c>
    </row>
    <row r="11" spans="1:12" ht="31.5" x14ac:dyDescent="0.25">
      <c r="A11" s="295"/>
      <c r="B11" s="295"/>
      <c r="C11" s="297"/>
      <c r="D11" s="53" t="s">
        <v>340</v>
      </c>
      <c r="E11" s="52">
        <f>SUM(F11:J11)</f>
        <v>22596.946</v>
      </c>
      <c r="F11" s="54">
        <f t="shared" ref="F11:F14" si="2">F22+F33+F43</f>
        <v>21511</v>
      </c>
      <c r="G11" s="141">
        <v>429.24599999999998</v>
      </c>
      <c r="H11" s="141">
        <f>H22</f>
        <v>656.7</v>
      </c>
      <c r="I11" s="141" t="str">
        <f>I22</f>
        <v>21,7</v>
      </c>
      <c r="J11" s="141"/>
      <c r="K11" s="141"/>
      <c r="L11" s="93"/>
    </row>
    <row r="12" spans="1:12" ht="31.5" x14ac:dyDescent="0.25">
      <c r="A12" s="295"/>
      <c r="B12" s="295"/>
      <c r="C12" s="297"/>
      <c r="D12" s="53" t="s">
        <v>341</v>
      </c>
      <c r="E12" s="72">
        <f>SUM(F12:J12)</f>
        <v>0</v>
      </c>
      <c r="F12" s="54">
        <f t="shared" si="2"/>
        <v>0</v>
      </c>
      <c r="G12" s="54"/>
      <c r="H12" s="54"/>
      <c r="I12" s="54"/>
      <c r="J12" s="54">
        <f>J23+J34+J44</f>
        <v>0</v>
      </c>
      <c r="K12" s="20"/>
      <c r="L12" s="93"/>
    </row>
    <row r="13" spans="1:12" ht="63" x14ac:dyDescent="0.25">
      <c r="A13" s="295"/>
      <c r="B13" s="295"/>
      <c r="C13" s="297"/>
      <c r="D13" s="53" t="s">
        <v>342</v>
      </c>
      <c r="E13" s="72">
        <f>SUM(F13:J13)</f>
        <v>0</v>
      </c>
      <c r="F13" s="54">
        <f t="shared" si="2"/>
        <v>0</v>
      </c>
      <c r="G13" s="54"/>
      <c r="H13" s="54"/>
      <c r="I13" s="54"/>
      <c r="J13" s="54">
        <f>J24+J35+J45</f>
        <v>0</v>
      </c>
      <c r="K13" s="20"/>
      <c r="L13" s="93"/>
    </row>
    <row r="14" spans="1:12" ht="31.5" x14ac:dyDescent="0.25">
      <c r="A14" s="295"/>
      <c r="B14" s="295"/>
      <c r="C14" s="297"/>
      <c r="D14" s="119" t="s">
        <v>343</v>
      </c>
      <c r="E14" s="72">
        <f>SUM(F14:J14)</f>
        <v>0</v>
      </c>
      <c r="F14" s="54">
        <f t="shared" si="2"/>
        <v>0</v>
      </c>
      <c r="G14" s="54"/>
      <c r="H14" s="54"/>
      <c r="I14" s="54"/>
      <c r="J14" s="54">
        <f>J25+J36+J46</f>
        <v>0</v>
      </c>
      <c r="K14" s="20"/>
      <c r="L14" s="93"/>
    </row>
    <row r="15" spans="1:12" ht="47.25" x14ac:dyDescent="0.25">
      <c r="A15" s="295"/>
      <c r="B15" s="295"/>
      <c r="C15" s="297"/>
      <c r="D15" s="119" t="s">
        <v>344</v>
      </c>
      <c r="E15" s="72">
        <v>0</v>
      </c>
      <c r="F15" s="54">
        <v>0</v>
      </c>
      <c r="G15" s="54" t="s">
        <v>347</v>
      </c>
      <c r="H15" s="54" t="s">
        <v>347</v>
      </c>
      <c r="I15" s="54" t="s">
        <v>347</v>
      </c>
      <c r="J15" s="54">
        <v>0</v>
      </c>
      <c r="K15" s="20"/>
      <c r="L15" s="93"/>
    </row>
    <row r="16" spans="1:12" ht="31.5" x14ac:dyDescent="0.25">
      <c r="A16" s="295"/>
      <c r="B16" s="295"/>
      <c r="C16" s="297"/>
      <c r="D16" s="119" t="s">
        <v>345</v>
      </c>
      <c r="E16" s="52">
        <f>SUM(F16:J16)</f>
        <v>372186.90300000005</v>
      </c>
      <c r="F16" s="54">
        <f>F27+F38+F48</f>
        <v>87036.93</v>
      </c>
      <c r="G16" s="141">
        <v>13878.973</v>
      </c>
      <c r="H16" s="141">
        <f>H27</f>
        <v>33691.1</v>
      </c>
      <c r="I16" s="54">
        <f>I27</f>
        <v>237579.90000000002</v>
      </c>
      <c r="J16" s="54" t="str">
        <f>J27</f>
        <v>9364,6</v>
      </c>
      <c r="K16" s="166" t="str">
        <f>K27</f>
        <v>7088,8</v>
      </c>
      <c r="L16" s="93"/>
    </row>
    <row r="17" spans="1:12" ht="15.75" x14ac:dyDescent="0.25">
      <c r="A17" s="296"/>
      <c r="B17" s="296"/>
      <c r="C17" s="297"/>
      <c r="D17" s="119" t="s">
        <v>346</v>
      </c>
      <c r="E17" s="52">
        <f>SUM(F17:J17)</f>
        <v>11255.871000000001</v>
      </c>
      <c r="F17" s="54">
        <f>F28+F39+F49</f>
        <v>39</v>
      </c>
      <c r="G17" s="48">
        <v>3613.7710000000002</v>
      </c>
      <c r="H17" s="48">
        <f>H28</f>
        <v>7603.1</v>
      </c>
      <c r="I17" s="48" t="str">
        <f>I28</f>
        <v>11246,5</v>
      </c>
      <c r="J17" s="72" t="s">
        <v>347</v>
      </c>
      <c r="K17" s="20">
        <v>0</v>
      </c>
      <c r="L17" s="93"/>
    </row>
    <row r="18" spans="1:12" ht="15.75" x14ac:dyDescent="0.25">
      <c r="A18" s="295" t="s">
        <v>27</v>
      </c>
      <c r="B18" s="295" t="s">
        <v>70</v>
      </c>
      <c r="C18" s="297" t="s">
        <v>294</v>
      </c>
      <c r="D18" s="138" t="s">
        <v>295</v>
      </c>
      <c r="E18" s="52">
        <f>SUM(F18:J18)</f>
        <v>413613.7</v>
      </c>
      <c r="F18" s="142">
        <v>111495.1</v>
      </c>
      <c r="G18" s="143" t="s">
        <v>361</v>
      </c>
      <c r="H18" s="142">
        <f>H19</f>
        <v>42486.6</v>
      </c>
      <c r="I18" s="142">
        <f>I19</f>
        <v>250141.40000000002</v>
      </c>
      <c r="J18" s="143">
        <f t="shared" ref="J18:L18" si="3">J19+J25+J26+J28</f>
        <v>9490.6</v>
      </c>
      <c r="K18" s="143">
        <f t="shared" si="3"/>
        <v>7213.1</v>
      </c>
      <c r="L18" s="143">
        <f t="shared" si="3"/>
        <v>124.30000000000001</v>
      </c>
    </row>
    <row r="19" spans="1:12" ht="31.5" x14ac:dyDescent="0.25">
      <c r="A19" s="295"/>
      <c r="B19" s="295"/>
      <c r="C19" s="297"/>
      <c r="D19" s="53" t="s">
        <v>337</v>
      </c>
      <c r="E19" s="48">
        <v>157587.76</v>
      </c>
      <c r="F19" s="141">
        <v>111495.13</v>
      </c>
      <c r="G19" s="144">
        <f>G21+G22+G27+G28</f>
        <v>18587.672999999999</v>
      </c>
      <c r="H19" s="141">
        <f>H21+H22+H27+H28</f>
        <v>42486.6</v>
      </c>
      <c r="I19" s="141">
        <f>I21+I22+I27+I28</f>
        <v>250141.40000000002</v>
      </c>
      <c r="J19" s="54">
        <f>J21+J27</f>
        <v>9490.6</v>
      </c>
      <c r="K19" s="54">
        <f>K21+K27</f>
        <v>7213.1</v>
      </c>
      <c r="L19" s="54">
        <f>L21+L27</f>
        <v>124.30000000000001</v>
      </c>
    </row>
    <row r="20" spans="1:12" ht="15.75" x14ac:dyDescent="0.25">
      <c r="A20" s="295"/>
      <c r="B20" s="295"/>
      <c r="C20" s="297"/>
      <c r="D20" s="53" t="s">
        <v>338</v>
      </c>
      <c r="E20" s="52"/>
      <c r="F20" s="145"/>
      <c r="G20" s="54"/>
      <c r="H20" s="54"/>
      <c r="I20" s="54"/>
      <c r="J20" s="145"/>
      <c r="K20" s="20"/>
      <c r="L20" s="93"/>
    </row>
    <row r="21" spans="1:12" ht="47.25" x14ac:dyDescent="0.25">
      <c r="A21" s="295"/>
      <c r="B21" s="295"/>
      <c r="C21" s="297"/>
      <c r="D21" s="53" t="s">
        <v>339</v>
      </c>
      <c r="E21" s="48">
        <v>4651.643</v>
      </c>
      <c r="F21" s="141">
        <v>2908.2</v>
      </c>
      <c r="G21" s="141">
        <v>665.6</v>
      </c>
      <c r="H21" s="141">
        <f>72.3+56.5+34.1+0.1+2.3+321.8+48.6</f>
        <v>535.70000000000005</v>
      </c>
      <c r="I21" s="141">
        <f>191+30.3+300+0.7+45.6+300+1.1+0.1+1.2+0.7+16.1+4.9+119+223.4+59.2</f>
        <v>1293.3000000000002</v>
      </c>
      <c r="J21" s="141">
        <f>26+49+51</f>
        <v>126</v>
      </c>
      <c r="K21" s="141">
        <f>76.7+47.6</f>
        <v>124.30000000000001</v>
      </c>
      <c r="L21" s="185">
        <f>76.7+47.6</f>
        <v>124.30000000000001</v>
      </c>
    </row>
    <row r="22" spans="1:12" ht="31.5" x14ac:dyDescent="0.25">
      <c r="A22" s="295"/>
      <c r="B22" s="295"/>
      <c r="C22" s="297"/>
      <c r="D22" s="53" t="s">
        <v>340</v>
      </c>
      <c r="E22" s="52">
        <f>SUM(F22:J22)</f>
        <v>22597</v>
      </c>
      <c r="F22" s="141">
        <v>21511</v>
      </c>
      <c r="G22" s="141">
        <v>429.3</v>
      </c>
      <c r="H22" s="141">
        <v>656.7</v>
      </c>
      <c r="I22" s="54" t="s">
        <v>391</v>
      </c>
      <c r="J22" s="54" t="s">
        <v>347</v>
      </c>
      <c r="K22" s="54">
        <v>0</v>
      </c>
      <c r="L22" s="93"/>
    </row>
    <row r="23" spans="1:12" ht="31.5" x14ac:dyDescent="0.25">
      <c r="A23" s="295"/>
      <c r="B23" s="295"/>
      <c r="C23" s="297"/>
      <c r="D23" s="53" t="s">
        <v>341</v>
      </c>
      <c r="E23" s="52">
        <f>SUM(F23:F23)</f>
        <v>0</v>
      </c>
      <c r="F23" s="54">
        <v>0</v>
      </c>
      <c r="G23" s="54" t="s">
        <v>347</v>
      </c>
      <c r="H23" s="54" t="s">
        <v>347</v>
      </c>
      <c r="I23" s="54" t="s">
        <v>347</v>
      </c>
      <c r="J23" s="54">
        <v>0</v>
      </c>
      <c r="K23" s="54">
        <v>0</v>
      </c>
      <c r="L23" s="93"/>
    </row>
    <row r="24" spans="1:12" ht="63" x14ac:dyDescent="0.25">
      <c r="A24" s="295"/>
      <c r="B24" s="295"/>
      <c r="C24" s="297"/>
      <c r="D24" s="53" t="s">
        <v>342</v>
      </c>
      <c r="E24" s="52">
        <f>SUM(F24:F24)</f>
        <v>0</v>
      </c>
      <c r="F24" s="54">
        <v>0</v>
      </c>
      <c r="G24" s="54" t="s">
        <v>347</v>
      </c>
      <c r="H24" s="54" t="s">
        <v>347</v>
      </c>
      <c r="I24" s="54" t="s">
        <v>347</v>
      </c>
      <c r="J24" s="54">
        <v>0</v>
      </c>
      <c r="K24" s="54">
        <v>0</v>
      </c>
      <c r="L24" s="93"/>
    </row>
    <row r="25" spans="1:12" ht="31.5" x14ac:dyDescent="0.25">
      <c r="A25" s="295"/>
      <c r="B25" s="295"/>
      <c r="C25" s="297"/>
      <c r="D25" s="119" t="s">
        <v>343</v>
      </c>
      <c r="E25" s="52">
        <f>SUM(F25:F25)</f>
        <v>0</v>
      </c>
      <c r="F25" s="54">
        <v>0</v>
      </c>
      <c r="G25" s="54" t="s">
        <v>347</v>
      </c>
      <c r="H25" s="54" t="s">
        <v>347</v>
      </c>
      <c r="I25" s="54" t="s">
        <v>347</v>
      </c>
      <c r="J25" s="54">
        <v>0</v>
      </c>
      <c r="K25" s="54">
        <v>0</v>
      </c>
      <c r="L25" s="93"/>
    </row>
    <row r="26" spans="1:12" ht="47.25" x14ac:dyDescent="0.25">
      <c r="A26" s="295"/>
      <c r="B26" s="295"/>
      <c r="C26" s="297"/>
      <c r="D26" s="119" t="s">
        <v>344</v>
      </c>
      <c r="E26" s="52">
        <f>SUM(F26:F26)</f>
        <v>0</v>
      </c>
      <c r="F26" s="54">
        <v>0</v>
      </c>
      <c r="G26" s="54" t="s">
        <v>347</v>
      </c>
      <c r="H26" s="54" t="s">
        <v>347</v>
      </c>
      <c r="I26" s="54" t="s">
        <v>347</v>
      </c>
      <c r="J26" s="54">
        <v>0</v>
      </c>
      <c r="K26" s="54">
        <v>0</v>
      </c>
      <c r="L26" s="93"/>
    </row>
    <row r="27" spans="1:12" ht="31.5" x14ac:dyDescent="0.25">
      <c r="A27" s="295"/>
      <c r="B27" s="295"/>
      <c r="C27" s="297"/>
      <c r="D27" s="119" t="s">
        <v>345</v>
      </c>
      <c r="E27" s="52">
        <f>SUM(F27:J27)</f>
        <v>372186.90300000005</v>
      </c>
      <c r="F27" s="141">
        <v>87036.93</v>
      </c>
      <c r="G27" s="141">
        <v>13878.973</v>
      </c>
      <c r="H27" s="141">
        <f>7159.2+26531.9</f>
        <v>33691.1</v>
      </c>
      <c r="I27" s="141">
        <f>30380.4+196498.6+7704.7+2996.2</f>
        <v>237579.90000000002</v>
      </c>
      <c r="J27" s="54" t="s">
        <v>384</v>
      </c>
      <c r="K27" s="54" t="s">
        <v>393</v>
      </c>
      <c r="L27" s="93"/>
    </row>
    <row r="28" spans="1:12" ht="15.75" x14ac:dyDescent="0.25">
      <c r="A28" s="296"/>
      <c r="B28" s="296"/>
      <c r="C28" s="297"/>
      <c r="D28" s="119" t="s">
        <v>346</v>
      </c>
      <c r="E28" s="52">
        <f>SUM(F28:J28)</f>
        <v>11255.900000000001</v>
      </c>
      <c r="F28" s="141">
        <v>39</v>
      </c>
      <c r="G28" s="141">
        <v>3613.8</v>
      </c>
      <c r="H28" s="141">
        <v>7603.1</v>
      </c>
      <c r="I28" s="54" t="s">
        <v>392</v>
      </c>
      <c r="J28" s="54" t="s">
        <v>347</v>
      </c>
      <c r="K28" s="54">
        <v>0</v>
      </c>
      <c r="L28" s="93"/>
    </row>
    <row r="29" spans="1:12" ht="15.75" x14ac:dyDescent="0.25">
      <c r="A29" s="295" t="s">
        <v>27</v>
      </c>
      <c r="B29" s="295" t="s">
        <v>28</v>
      </c>
      <c r="C29" s="292" t="s">
        <v>309</v>
      </c>
      <c r="D29" s="138" t="s">
        <v>295</v>
      </c>
      <c r="E29" s="72">
        <f>SUM(F29:J29)</f>
        <v>0</v>
      </c>
      <c r="F29" s="143">
        <f t="shared" ref="F29:J29" si="4">SUM(F30)</f>
        <v>0</v>
      </c>
      <c r="G29" s="143">
        <f t="shared" si="4"/>
        <v>0</v>
      </c>
      <c r="H29" s="143">
        <f t="shared" si="4"/>
        <v>0</v>
      </c>
      <c r="I29" s="143">
        <f t="shared" si="4"/>
        <v>0</v>
      </c>
      <c r="J29" s="143">
        <f t="shared" si="4"/>
        <v>0</v>
      </c>
      <c r="K29" s="20"/>
      <c r="L29" s="93"/>
    </row>
    <row r="30" spans="1:12" ht="31.5" x14ac:dyDescent="0.25">
      <c r="A30" s="295"/>
      <c r="B30" s="295"/>
      <c r="C30" s="293"/>
      <c r="D30" s="53" t="s">
        <v>337</v>
      </c>
      <c r="E30" s="52">
        <f>SUM(F30:J30)</f>
        <v>0</v>
      </c>
      <c r="F30" s="54">
        <f t="shared" ref="F30:J30" si="5">F32+F33</f>
        <v>0</v>
      </c>
      <c r="G30" s="54">
        <f t="shared" si="5"/>
        <v>0</v>
      </c>
      <c r="H30" s="54">
        <f t="shared" si="5"/>
        <v>0</v>
      </c>
      <c r="I30" s="54">
        <f t="shared" si="5"/>
        <v>0</v>
      </c>
      <c r="J30" s="54">
        <f t="shared" si="5"/>
        <v>0</v>
      </c>
      <c r="K30" s="20"/>
      <c r="L30" s="93"/>
    </row>
    <row r="31" spans="1:12" ht="15.75" x14ac:dyDescent="0.25">
      <c r="A31" s="295"/>
      <c r="B31" s="295"/>
      <c r="C31" s="293"/>
      <c r="D31" s="53" t="s">
        <v>338</v>
      </c>
      <c r="E31" s="52"/>
      <c r="F31" s="54"/>
      <c r="G31" s="54"/>
      <c r="H31" s="54"/>
      <c r="I31" s="54"/>
      <c r="J31" s="54"/>
      <c r="K31" s="20"/>
      <c r="L31" s="93"/>
    </row>
    <row r="32" spans="1:12" ht="47.25" x14ac:dyDescent="0.25">
      <c r="A32" s="295"/>
      <c r="B32" s="295"/>
      <c r="C32" s="293"/>
      <c r="D32" s="53" t="s">
        <v>339</v>
      </c>
      <c r="E32" s="52">
        <f t="shared" ref="E32:E39" si="6">SUM(F32:J32)</f>
        <v>0</v>
      </c>
      <c r="F32" s="141"/>
      <c r="G32" s="141"/>
      <c r="H32" s="141"/>
      <c r="I32" s="141"/>
      <c r="J32" s="141"/>
      <c r="K32" s="20"/>
      <c r="L32" s="93"/>
    </row>
    <row r="33" spans="1:12" ht="31.5" x14ac:dyDescent="0.25">
      <c r="A33" s="295"/>
      <c r="B33" s="295"/>
      <c r="C33" s="293"/>
      <c r="D33" s="53" t="s">
        <v>340</v>
      </c>
      <c r="E33" s="52">
        <f t="shared" si="6"/>
        <v>0</v>
      </c>
      <c r="F33" s="141">
        <v>0</v>
      </c>
      <c r="G33" s="141">
        <v>0</v>
      </c>
      <c r="H33" s="141">
        <v>0</v>
      </c>
      <c r="I33" s="141">
        <v>0</v>
      </c>
      <c r="J33" s="141">
        <v>0</v>
      </c>
      <c r="K33" s="20"/>
      <c r="L33" s="93"/>
    </row>
    <row r="34" spans="1:12" ht="31.5" x14ac:dyDescent="0.25">
      <c r="A34" s="295"/>
      <c r="B34" s="295"/>
      <c r="C34" s="293"/>
      <c r="D34" s="53" t="s">
        <v>341</v>
      </c>
      <c r="E34" s="52">
        <f t="shared" si="6"/>
        <v>0</v>
      </c>
      <c r="F34" s="54">
        <v>0</v>
      </c>
      <c r="G34" s="54"/>
      <c r="H34" s="54"/>
      <c r="I34" s="54"/>
      <c r="J34" s="54">
        <v>0</v>
      </c>
      <c r="K34" s="20"/>
      <c r="L34" s="93"/>
    </row>
    <row r="35" spans="1:12" ht="63" x14ac:dyDescent="0.25">
      <c r="A35" s="295"/>
      <c r="B35" s="295"/>
      <c r="C35" s="293"/>
      <c r="D35" s="53" t="s">
        <v>342</v>
      </c>
      <c r="E35" s="52">
        <f t="shared" si="6"/>
        <v>0</v>
      </c>
      <c r="F35" s="54">
        <v>0</v>
      </c>
      <c r="G35" s="54"/>
      <c r="H35" s="54"/>
      <c r="I35" s="54"/>
      <c r="J35" s="54">
        <v>0</v>
      </c>
      <c r="K35" s="20"/>
      <c r="L35" s="93"/>
    </row>
    <row r="36" spans="1:12" ht="31.5" x14ac:dyDescent="0.25">
      <c r="A36" s="295"/>
      <c r="B36" s="295"/>
      <c r="C36" s="293"/>
      <c r="D36" s="119" t="s">
        <v>343</v>
      </c>
      <c r="E36" s="52">
        <f t="shared" si="6"/>
        <v>0</v>
      </c>
      <c r="F36" s="54">
        <v>0</v>
      </c>
      <c r="G36" s="54"/>
      <c r="H36" s="54"/>
      <c r="I36" s="54"/>
      <c r="J36" s="54">
        <v>0</v>
      </c>
      <c r="K36" s="20"/>
      <c r="L36" s="93"/>
    </row>
    <row r="37" spans="1:12" ht="47.25" x14ac:dyDescent="0.25">
      <c r="A37" s="295"/>
      <c r="B37" s="295"/>
      <c r="C37" s="293"/>
      <c r="D37" s="119" t="s">
        <v>344</v>
      </c>
      <c r="E37" s="52">
        <f t="shared" si="6"/>
        <v>0</v>
      </c>
      <c r="F37" s="54">
        <v>0</v>
      </c>
      <c r="G37" s="54"/>
      <c r="H37" s="54"/>
      <c r="I37" s="54"/>
      <c r="J37" s="54">
        <v>0</v>
      </c>
      <c r="K37" s="20"/>
      <c r="L37" s="93"/>
    </row>
    <row r="38" spans="1:12" ht="15.75" x14ac:dyDescent="0.25">
      <c r="A38" s="296"/>
      <c r="B38" s="296"/>
      <c r="C38" s="294"/>
      <c r="D38" s="119" t="s">
        <v>346</v>
      </c>
      <c r="E38" s="52">
        <f t="shared" si="6"/>
        <v>0</v>
      </c>
      <c r="F38" s="54">
        <v>0</v>
      </c>
      <c r="G38" s="54"/>
      <c r="H38" s="54"/>
      <c r="I38" s="54"/>
      <c r="J38" s="54">
        <v>0</v>
      </c>
      <c r="K38" s="20"/>
      <c r="L38" s="93"/>
    </row>
    <row r="39" spans="1:12" ht="15.75" x14ac:dyDescent="0.25">
      <c r="A39" s="300" t="s">
        <v>27</v>
      </c>
      <c r="B39" s="300" t="s">
        <v>32</v>
      </c>
      <c r="C39" s="292" t="s">
        <v>310</v>
      </c>
      <c r="D39" s="138" t="s">
        <v>295</v>
      </c>
      <c r="E39" s="72">
        <f t="shared" si="6"/>
        <v>0</v>
      </c>
      <c r="F39" s="72">
        <v>0</v>
      </c>
      <c r="G39" s="72"/>
      <c r="H39" s="72"/>
      <c r="I39" s="72"/>
      <c r="J39" s="72">
        <v>0</v>
      </c>
      <c r="K39" s="20"/>
      <c r="L39" s="93"/>
    </row>
    <row r="40" spans="1:12" ht="31.5" x14ac:dyDescent="0.25">
      <c r="A40" s="301"/>
      <c r="B40" s="301"/>
      <c r="C40" s="293"/>
      <c r="D40" s="53" t="s">
        <v>337</v>
      </c>
      <c r="E40" s="52" t="s">
        <v>347</v>
      </c>
      <c r="F40" s="52">
        <v>0</v>
      </c>
      <c r="G40" s="52"/>
      <c r="H40" s="52"/>
      <c r="I40" s="52"/>
      <c r="J40" s="52">
        <v>0</v>
      </c>
      <c r="K40" s="20"/>
      <c r="L40" s="93"/>
    </row>
    <row r="41" spans="1:12" ht="15.75" x14ac:dyDescent="0.25">
      <c r="A41" s="301"/>
      <c r="B41" s="301"/>
      <c r="C41" s="293"/>
      <c r="D41" s="53" t="s">
        <v>338</v>
      </c>
      <c r="E41" s="52"/>
      <c r="F41" s="52">
        <f>SUM(G20:G20)</f>
        <v>0</v>
      </c>
      <c r="G41" s="52"/>
      <c r="H41" s="52"/>
      <c r="I41" s="52"/>
      <c r="J41" s="52">
        <f>SUM(K20:K20)</f>
        <v>0</v>
      </c>
      <c r="K41" s="20"/>
      <c r="L41" s="93"/>
    </row>
    <row r="42" spans="1:12" ht="47.25" x14ac:dyDescent="0.25">
      <c r="A42" s="301"/>
      <c r="B42" s="301"/>
      <c r="C42" s="293"/>
      <c r="D42" s="53" t="s">
        <v>339</v>
      </c>
      <c r="E42" s="52" t="s">
        <v>347</v>
      </c>
      <c r="F42" s="52">
        <v>0</v>
      </c>
      <c r="G42" s="52"/>
      <c r="H42" s="52"/>
      <c r="I42" s="52"/>
      <c r="J42" s="52">
        <v>0</v>
      </c>
      <c r="K42" s="20"/>
      <c r="L42" s="93"/>
    </row>
    <row r="43" spans="1:12" ht="31.5" x14ac:dyDescent="0.25">
      <c r="A43" s="301"/>
      <c r="B43" s="301"/>
      <c r="C43" s="293"/>
      <c r="D43" s="53" t="s">
        <v>340</v>
      </c>
      <c r="E43" s="52">
        <v>0</v>
      </c>
      <c r="F43" s="52">
        <v>0</v>
      </c>
      <c r="G43" s="52"/>
      <c r="H43" s="52"/>
      <c r="I43" s="52"/>
      <c r="J43" s="52">
        <v>0</v>
      </c>
      <c r="K43" s="20"/>
      <c r="L43" s="93"/>
    </row>
    <row r="44" spans="1:12" ht="31.5" x14ac:dyDescent="0.25">
      <c r="A44" s="301"/>
      <c r="B44" s="301"/>
      <c r="C44" s="293"/>
      <c r="D44" s="53" t="s">
        <v>341</v>
      </c>
      <c r="E44" s="52" t="s">
        <v>347</v>
      </c>
      <c r="F44" s="52">
        <f>SUM(G23:G23)</f>
        <v>0</v>
      </c>
      <c r="G44" s="52"/>
      <c r="H44" s="52"/>
      <c r="I44" s="52"/>
      <c r="J44" s="52">
        <f>SUM(K23:K23)</f>
        <v>0</v>
      </c>
      <c r="K44" s="20"/>
      <c r="L44" s="93"/>
    </row>
    <row r="45" spans="1:12" ht="63" x14ac:dyDescent="0.25">
      <c r="A45" s="301"/>
      <c r="B45" s="301"/>
      <c r="C45" s="293"/>
      <c r="D45" s="53" t="s">
        <v>342</v>
      </c>
      <c r="E45" s="52" t="s">
        <v>347</v>
      </c>
      <c r="F45" s="52">
        <f>SUM(G24:G24)</f>
        <v>0</v>
      </c>
      <c r="G45" s="52"/>
      <c r="H45" s="52"/>
      <c r="I45" s="52"/>
      <c r="J45" s="52">
        <f>SUM(K24:K24)</f>
        <v>0</v>
      </c>
      <c r="K45" s="20"/>
      <c r="L45" s="93"/>
    </row>
    <row r="46" spans="1:12" ht="31.5" x14ac:dyDescent="0.25">
      <c r="A46" s="301"/>
      <c r="B46" s="301"/>
      <c r="C46" s="293"/>
      <c r="D46" s="119" t="s">
        <v>343</v>
      </c>
      <c r="E46" s="52" t="s">
        <v>347</v>
      </c>
      <c r="F46" s="52">
        <f>SUM(G25:G25)</f>
        <v>0</v>
      </c>
      <c r="G46" s="52"/>
      <c r="H46" s="52"/>
      <c r="I46" s="52"/>
      <c r="J46" s="52">
        <f>SUM(K25:K25)</f>
        <v>0</v>
      </c>
      <c r="K46" s="20"/>
      <c r="L46" s="93"/>
    </row>
    <row r="47" spans="1:12" ht="47.25" x14ac:dyDescent="0.25">
      <c r="A47" s="301"/>
      <c r="B47" s="301"/>
      <c r="C47" s="293"/>
      <c r="D47" s="119" t="s">
        <v>344</v>
      </c>
      <c r="E47" s="52">
        <f>SUM(F47:J47)</f>
        <v>0</v>
      </c>
      <c r="F47" s="54">
        <v>0</v>
      </c>
      <c r="G47" s="54"/>
      <c r="H47" s="54"/>
      <c r="I47" s="54"/>
      <c r="J47" s="54">
        <v>0</v>
      </c>
      <c r="K47" s="20"/>
      <c r="L47" s="93"/>
    </row>
    <row r="48" spans="1:12" ht="15.75" x14ac:dyDescent="0.25">
      <c r="A48" s="302"/>
      <c r="B48" s="302"/>
      <c r="C48" s="294"/>
      <c r="D48" s="119" t="s">
        <v>346</v>
      </c>
      <c r="E48" s="52">
        <v>0</v>
      </c>
      <c r="F48" s="54">
        <v>0</v>
      </c>
      <c r="G48" s="54"/>
      <c r="H48" s="54"/>
      <c r="I48" s="54"/>
      <c r="J48" s="54">
        <v>0</v>
      </c>
      <c r="K48" s="20"/>
      <c r="L48" s="93"/>
    </row>
    <row r="49" spans="1:12" ht="15.75" x14ac:dyDescent="0.25">
      <c r="A49" s="290" t="s">
        <v>27</v>
      </c>
      <c r="B49" s="291">
        <v>4</v>
      </c>
      <c r="C49" s="292" t="s">
        <v>311</v>
      </c>
      <c r="D49" s="138" t="s">
        <v>295</v>
      </c>
      <c r="E49" s="143">
        <f>SUM(E50+E56+E57+E58)</f>
        <v>0</v>
      </c>
      <c r="F49" s="143" t="s">
        <v>347</v>
      </c>
      <c r="G49" s="143" t="s">
        <v>347</v>
      </c>
      <c r="H49" s="143" t="s">
        <v>347</v>
      </c>
      <c r="I49" s="143" t="s">
        <v>347</v>
      </c>
      <c r="J49" s="143" t="s">
        <v>347</v>
      </c>
      <c r="K49" s="20"/>
      <c r="L49" s="93"/>
    </row>
    <row r="50" spans="1:12" ht="31.5" x14ac:dyDescent="0.25">
      <c r="A50" s="290"/>
      <c r="B50" s="291"/>
      <c r="C50" s="293"/>
      <c r="D50" s="53" t="s">
        <v>337</v>
      </c>
      <c r="E50" s="54">
        <v>0</v>
      </c>
      <c r="F50" s="54">
        <v>0</v>
      </c>
      <c r="G50" s="54"/>
      <c r="H50" s="54"/>
      <c r="I50" s="54"/>
      <c r="J50" s="54">
        <v>0</v>
      </c>
      <c r="K50" s="20"/>
      <c r="L50" s="93"/>
    </row>
    <row r="51" spans="1:12" ht="15.75" x14ac:dyDescent="0.25">
      <c r="A51" s="290"/>
      <c r="B51" s="291"/>
      <c r="C51" s="293"/>
      <c r="D51" s="53" t="s">
        <v>338</v>
      </c>
      <c r="E51" s="54"/>
      <c r="F51" s="54"/>
      <c r="G51" s="54"/>
      <c r="H51" s="54"/>
      <c r="I51" s="54"/>
      <c r="J51" s="54"/>
      <c r="K51" s="20"/>
      <c r="L51" s="93"/>
    </row>
    <row r="52" spans="1:12" ht="47.25" x14ac:dyDescent="0.25">
      <c r="A52" s="290"/>
      <c r="B52" s="291"/>
      <c r="C52" s="293"/>
      <c r="D52" s="53" t="s">
        <v>339</v>
      </c>
      <c r="E52" s="54">
        <v>0</v>
      </c>
      <c r="F52" s="54">
        <v>0</v>
      </c>
      <c r="G52" s="54"/>
      <c r="H52" s="54"/>
      <c r="I52" s="54"/>
      <c r="J52" s="54">
        <v>0</v>
      </c>
      <c r="K52" s="20"/>
      <c r="L52" s="93"/>
    </row>
    <row r="53" spans="1:12" ht="31.5" x14ac:dyDescent="0.25">
      <c r="A53" s="290"/>
      <c r="B53" s="291"/>
      <c r="C53" s="293"/>
      <c r="D53" s="53" t="s">
        <v>340</v>
      </c>
      <c r="E53" s="54">
        <v>0</v>
      </c>
      <c r="F53" s="54">
        <v>0</v>
      </c>
      <c r="G53" s="54"/>
      <c r="H53" s="54"/>
      <c r="I53" s="54"/>
      <c r="J53" s="54">
        <v>0</v>
      </c>
      <c r="K53" s="20"/>
      <c r="L53" s="93"/>
    </row>
    <row r="54" spans="1:12" ht="31.5" x14ac:dyDescent="0.25">
      <c r="A54" s="290"/>
      <c r="B54" s="291"/>
      <c r="C54" s="293"/>
      <c r="D54" s="53" t="s">
        <v>341</v>
      </c>
      <c r="E54" s="54">
        <v>0</v>
      </c>
      <c r="F54" s="54">
        <v>0</v>
      </c>
      <c r="G54" s="54"/>
      <c r="H54" s="54"/>
      <c r="I54" s="54"/>
      <c r="J54" s="54">
        <v>0</v>
      </c>
      <c r="K54" s="20"/>
      <c r="L54" s="93"/>
    </row>
    <row r="55" spans="1:12" ht="63" x14ac:dyDescent="0.25">
      <c r="A55" s="290"/>
      <c r="B55" s="291"/>
      <c r="C55" s="293"/>
      <c r="D55" s="53" t="s">
        <v>342</v>
      </c>
      <c r="E55" s="54">
        <v>0</v>
      </c>
      <c r="F55" s="54">
        <v>0</v>
      </c>
      <c r="G55" s="54"/>
      <c r="H55" s="54"/>
      <c r="I55" s="54"/>
      <c r="J55" s="54">
        <v>0</v>
      </c>
      <c r="K55" s="20"/>
      <c r="L55" s="93"/>
    </row>
    <row r="56" spans="1:12" ht="31.5" x14ac:dyDescent="0.25">
      <c r="A56" s="290"/>
      <c r="B56" s="291"/>
      <c r="C56" s="293"/>
      <c r="D56" s="119" t="s">
        <v>343</v>
      </c>
      <c r="E56" s="54">
        <v>0</v>
      </c>
      <c r="F56" s="54">
        <v>0</v>
      </c>
      <c r="G56" s="54"/>
      <c r="H56" s="54"/>
      <c r="I56" s="54"/>
      <c r="J56" s="54">
        <v>0</v>
      </c>
      <c r="K56" s="20"/>
      <c r="L56" s="93"/>
    </row>
    <row r="57" spans="1:12" ht="47.25" x14ac:dyDescent="0.25">
      <c r="A57" s="290"/>
      <c r="B57" s="291"/>
      <c r="C57" s="293"/>
      <c r="D57" s="119" t="s">
        <v>344</v>
      </c>
      <c r="E57" s="54">
        <v>0</v>
      </c>
      <c r="F57" s="54">
        <v>0</v>
      </c>
      <c r="G57" s="307">
        <v>0</v>
      </c>
      <c r="H57" s="307">
        <v>0</v>
      </c>
      <c r="I57" s="307">
        <v>0</v>
      </c>
      <c r="J57" s="307">
        <v>0</v>
      </c>
      <c r="K57" s="136">
        <v>0</v>
      </c>
      <c r="L57" s="162">
        <v>0</v>
      </c>
    </row>
    <row r="58" spans="1:12" ht="15.75" x14ac:dyDescent="0.25">
      <c r="A58" s="290"/>
      <c r="B58" s="291"/>
      <c r="C58" s="294"/>
      <c r="D58" s="119" t="s">
        <v>346</v>
      </c>
      <c r="E58" s="54">
        <f>SUM(F58:L58)</f>
        <v>0</v>
      </c>
      <c r="F58" s="307">
        <v>0</v>
      </c>
      <c r="G58" s="307">
        <v>0</v>
      </c>
      <c r="H58" s="307">
        <v>0</v>
      </c>
      <c r="I58" s="307">
        <v>0</v>
      </c>
      <c r="J58" s="307">
        <v>0</v>
      </c>
      <c r="K58" s="136">
        <v>0</v>
      </c>
      <c r="L58" s="162">
        <v>0</v>
      </c>
    </row>
    <row r="59" spans="1:12" ht="15.75" x14ac:dyDescent="0.25">
      <c r="A59" s="290" t="s">
        <v>27</v>
      </c>
      <c r="B59" s="291">
        <v>5</v>
      </c>
      <c r="C59" s="292" t="s">
        <v>312</v>
      </c>
      <c r="D59" s="138" t="s">
        <v>295</v>
      </c>
      <c r="E59" s="72">
        <f>SUM(F59:L59)</f>
        <v>5</v>
      </c>
      <c r="F59" s="306">
        <v>1</v>
      </c>
      <c r="G59" s="306">
        <v>0</v>
      </c>
      <c r="H59" s="306">
        <v>0</v>
      </c>
      <c r="I59" s="306">
        <v>1</v>
      </c>
      <c r="J59" s="306">
        <v>1</v>
      </c>
      <c r="K59" s="306">
        <v>1</v>
      </c>
      <c r="L59" s="306">
        <v>1</v>
      </c>
    </row>
    <row r="60" spans="1:12" ht="31.5" x14ac:dyDescent="0.25">
      <c r="A60" s="290"/>
      <c r="B60" s="291"/>
      <c r="C60" s="293"/>
      <c r="D60" s="53" t="s">
        <v>337</v>
      </c>
      <c r="E60" s="52">
        <f>SUM(F60:L60)</f>
        <v>5</v>
      </c>
      <c r="F60" s="141">
        <v>1</v>
      </c>
      <c r="G60" s="141">
        <v>0</v>
      </c>
      <c r="H60" s="307">
        <v>0</v>
      </c>
      <c r="I60" s="307">
        <v>1</v>
      </c>
      <c r="J60" s="307">
        <v>1</v>
      </c>
      <c r="K60" s="307">
        <v>1</v>
      </c>
      <c r="L60" s="307">
        <v>1</v>
      </c>
    </row>
    <row r="61" spans="1:12" ht="15.75" x14ac:dyDescent="0.25">
      <c r="A61" s="290"/>
      <c r="B61" s="291"/>
      <c r="C61" s="293"/>
      <c r="D61" s="53" t="s">
        <v>338</v>
      </c>
      <c r="E61" s="52"/>
      <c r="F61" s="54"/>
      <c r="G61" s="54"/>
      <c r="H61" s="54"/>
      <c r="I61" s="54"/>
      <c r="J61" s="54"/>
      <c r="K61" s="136"/>
      <c r="L61" s="93"/>
    </row>
    <row r="62" spans="1:12" ht="47.25" x14ac:dyDescent="0.25">
      <c r="A62" s="290"/>
      <c r="B62" s="291"/>
      <c r="C62" s="293"/>
      <c r="D62" s="53" t="s">
        <v>339</v>
      </c>
      <c r="E62" s="52">
        <f t="shared" ref="E62:E68" si="7">SUM(F62:J62)</f>
        <v>3</v>
      </c>
      <c r="F62" s="141">
        <v>1</v>
      </c>
      <c r="G62" s="141">
        <v>0</v>
      </c>
      <c r="H62" s="141">
        <v>0</v>
      </c>
      <c r="I62" s="141">
        <v>1</v>
      </c>
      <c r="J62" s="141">
        <v>1</v>
      </c>
      <c r="K62" s="139">
        <v>1</v>
      </c>
      <c r="L62" s="185">
        <v>1</v>
      </c>
    </row>
    <row r="63" spans="1:12" ht="31.5" x14ac:dyDescent="0.25">
      <c r="A63" s="290"/>
      <c r="B63" s="291"/>
      <c r="C63" s="293"/>
      <c r="D63" s="53" t="s">
        <v>340</v>
      </c>
      <c r="E63" s="52">
        <f t="shared" si="7"/>
        <v>0</v>
      </c>
      <c r="F63" s="54">
        <v>0</v>
      </c>
      <c r="G63" s="54">
        <v>0</v>
      </c>
      <c r="H63" s="54">
        <v>0</v>
      </c>
      <c r="I63" s="54">
        <v>0</v>
      </c>
      <c r="J63" s="54">
        <v>0</v>
      </c>
      <c r="K63" s="54">
        <v>0</v>
      </c>
      <c r="L63" s="162">
        <v>0</v>
      </c>
    </row>
    <row r="64" spans="1:12" ht="31.5" x14ac:dyDescent="0.25">
      <c r="A64" s="290"/>
      <c r="B64" s="291"/>
      <c r="C64" s="293"/>
      <c r="D64" s="53" t="s">
        <v>341</v>
      </c>
      <c r="E64" s="52">
        <f t="shared" si="7"/>
        <v>0</v>
      </c>
      <c r="F64" s="54">
        <v>0</v>
      </c>
      <c r="G64" s="54">
        <v>0</v>
      </c>
      <c r="H64" s="54">
        <v>0</v>
      </c>
      <c r="I64" s="54">
        <v>0</v>
      </c>
      <c r="J64" s="54">
        <v>0</v>
      </c>
      <c r="K64" s="54">
        <v>0</v>
      </c>
      <c r="L64" s="162">
        <v>0</v>
      </c>
    </row>
    <row r="65" spans="1:12" ht="63" x14ac:dyDescent="0.25">
      <c r="A65" s="290"/>
      <c r="B65" s="291"/>
      <c r="C65" s="293"/>
      <c r="D65" s="53" t="s">
        <v>342</v>
      </c>
      <c r="E65" s="52">
        <f t="shared" si="7"/>
        <v>0</v>
      </c>
      <c r="F65" s="54">
        <v>0</v>
      </c>
      <c r="G65" s="54">
        <v>0</v>
      </c>
      <c r="H65" s="54">
        <v>0</v>
      </c>
      <c r="I65" s="54">
        <v>0</v>
      </c>
      <c r="J65" s="54">
        <v>0</v>
      </c>
      <c r="K65" s="54">
        <v>0</v>
      </c>
      <c r="L65" s="162">
        <v>0</v>
      </c>
    </row>
    <row r="66" spans="1:12" ht="31.5" x14ac:dyDescent="0.25">
      <c r="A66" s="290"/>
      <c r="B66" s="291"/>
      <c r="C66" s="293"/>
      <c r="D66" s="119" t="s">
        <v>343</v>
      </c>
      <c r="E66" s="52">
        <f t="shared" si="7"/>
        <v>0</v>
      </c>
      <c r="F66" s="54">
        <v>0</v>
      </c>
      <c r="G66" s="54">
        <v>0</v>
      </c>
      <c r="H66" s="54">
        <v>0</v>
      </c>
      <c r="I66" s="54">
        <v>0</v>
      </c>
      <c r="J66" s="54">
        <v>0</v>
      </c>
      <c r="K66" s="54">
        <v>0</v>
      </c>
      <c r="L66" s="162">
        <v>0</v>
      </c>
    </row>
    <row r="67" spans="1:12" ht="47.25" x14ac:dyDescent="0.25">
      <c r="A67" s="290"/>
      <c r="B67" s="291"/>
      <c r="C67" s="293"/>
      <c r="D67" s="119" t="s">
        <v>344</v>
      </c>
      <c r="E67" s="52">
        <f t="shared" si="7"/>
        <v>0</v>
      </c>
      <c r="F67" s="54">
        <v>0</v>
      </c>
      <c r="G67" s="54">
        <v>0</v>
      </c>
      <c r="H67" s="54">
        <v>0</v>
      </c>
      <c r="I67" s="54">
        <v>0</v>
      </c>
      <c r="J67" s="54">
        <v>0</v>
      </c>
      <c r="K67" s="54">
        <v>0</v>
      </c>
      <c r="L67" s="162">
        <v>0</v>
      </c>
    </row>
    <row r="68" spans="1:12" ht="15.75" x14ac:dyDescent="0.25">
      <c r="A68" s="290"/>
      <c r="B68" s="291"/>
      <c r="C68" s="294"/>
      <c r="D68" s="119" t="s">
        <v>346</v>
      </c>
      <c r="E68" s="52">
        <f t="shared" si="7"/>
        <v>0</v>
      </c>
      <c r="F68" s="54">
        <v>0</v>
      </c>
      <c r="G68" s="54">
        <v>0</v>
      </c>
      <c r="H68" s="54">
        <v>0</v>
      </c>
      <c r="I68" s="54">
        <v>0</v>
      </c>
      <c r="J68" s="54">
        <v>0</v>
      </c>
      <c r="K68" s="54">
        <v>0</v>
      </c>
      <c r="L68" s="162">
        <v>0</v>
      </c>
    </row>
    <row r="69" spans="1:12" x14ac:dyDescent="0.25">
      <c r="A69" s="146"/>
      <c r="B69" s="146"/>
      <c r="C69" s="146"/>
      <c r="D69" s="146"/>
      <c r="E69" s="146"/>
      <c r="F69" s="146"/>
      <c r="G69" s="146"/>
      <c r="H69" s="146"/>
      <c r="I69" s="146"/>
      <c r="J69" s="146"/>
    </row>
    <row r="70" spans="1:12" x14ac:dyDescent="0.25">
      <c r="A70" s="146"/>
      <c r="B70" s="146"/>
      <c r="C70" s="146"/>
      <c r="D70" s="146"/>
      <c r="E70" s="146"/>
      <c r="F70" s="146"/>
      <c r="G70" s="146"/>
      <c r="H70" s="146"/>
      <c r="I70" s="146"/>
      <c r="J70" s="146"/>
    </row>
    <row r="71" spans="1:12" x14ac:dyDescent="0.25">
      <c r="A71" s="146"/>
      <c r="B71" s="146"/>
      <c r="C71" s="146"/>
      <c r="D71" s="146"/>
      <c r="E71" s="146"/>
      <c r="F71" s="146"/>
      <c r="G71" s="146"/>
      <c r="H71" s="146"/>
      <c r="I71" s="146"/>
      <c r="J71" s="146"/>
    </row>
    <row r="72" spans="1:12" x14ac:dyDescent="0.25">
      <c r="A72" s="146"/>
      <c r="B72" s="146"/>
      <c r="C72" s="146"/>
      <c r="D72" s="146"/>
      <c r="E72" s="146"/>
      <c r="F72" s="146"/>
      <c r="G72" s="146"/>
      <c r="H72" s="146"/>
      <c r="I72" s="146"/>
      <c r="J72" s="146"/>
    </row>
    <row r="73" spans="1:12" x14ac:dyDescent="0.25">
      <c r="A73" s="146"/>
      <c r="B73" s="146"/>
      <c r="C73" s="146"/>
      <c r="D73" s="146"/>
      <c r="E73" s="146"/>
      <c r="F73" s="146"/>
      <c r="G73" s="146"/>
      <c r="H73" s="146"/>
      <c r="I73" s="146"/>
      <c r="J73" s="146"/>
    </row>
    <row r="74" spans="1:12" x14ac:dyDescent="0.25">
      <c r="A74" s="146"/>
      <c r="B74" s="146"/>
      <c r="C74" s="146"/>
      <c r="D74" s="146"/>
      <c r="E74" s="146"/>
      <c r="F74" s="146"/>
      <c r="G74" s="146"/>
      <c r="H74" s="146"/>
      <c r="I74" s="146"/>
      <c r="J74" s="146"/>
    </row>
    <row r="75" spans="1:12" x14ac:dyDescent="0.25">
      <c r="A75" s="146"/>
      <c r="B75" s="146"/>
      <c r="C75" s="146"/>
      <c r="D75" s="146"/>
      <c r="E75" s="146"/>
      <c r="F75" s="146"/>
      <c r="G75" s="146"/>
      <c r="H75" s="146"/>
      <c r="I75" s="146"/>
      <c r="J75" s="146"/>
    </row>
    <row r="76" spans="1:12" x14ac:dyDescent="0.25">
      <c r="A76" s="146"/>
      <c r="B76" s="146"/>
      <c r="C76" s="146"/>
      <c r="D76" s="146"/>
      <c r="E76" s="146"/>
      <c r="F76" s="146"/>
      <c r="G76" s="146"/>
      <c r="H76" s="146"/>
      <c r="I76" s="146"/>
      <c r="J76" s="146"/>
    </row>
    <row r="77" spans="1:12" x14ac:dyDescent="0.25">
      <c r="A77" s="146"/>
      <c r="B77" s="146"/>
      <c r="C77" s="146"/>
      <c r="D77" s="146"/>
      <c r="E77" s="146"/>
      <c r="F77" s="146"/>
      <c r="G77" s="146"/>
      <c r="H77" s="146"/>
      <c r="I77" s="146"/>
      <c r="J77" s="146"/>
    </row>
    <row r="78" spans="1:12" x14ac:dyDescent="0.25">
      <c r="A78" s="146"/>
      <c r="B78" s="146"/>
      <c r="C78" s="146"/>
      <c r="D78" s="146"/>
      <c r="E78" s="146"/>
      <c r="F78" s="146"/>
      <c r="G78" s="146"/>
      <c r="H78" s="146"/>
      <c r="I78" s="146"/>
      <c r="J78" s="146"/>
    </row>
    <row r="79" spans="1:12" x14ac:dyDescent="0.25">
      <c r="A79" s="146"/>
      <c r="B79" s="146"/>
      <c r="C79" s="146"/>
      <c r="D79" s="146"/>
      <c r="E79" s="146"/>
      <c r="F79" s="146"/>
      <c r="G79" s="146"/>
      <c r="H79" s="146"/>
      <c r="I79" s="146"/>
      <c r="J79" s="146"/>
    </row>
    <row r="80" spans="1:12" x14ac:dyDescent="0.25">
      <c r="A80" s="146"/>
      <c r="B80" s="146"/>
      <c r="C80" s="146"/>
      <c r="D80" s="146"/>
      <c r="E80" s="146"/>
      <c r="F80" s="146"/>
      <c r="G80" s="146"/>
      <c r="H80" s="146"/>
      <c r="I80" s="146"/>
      <c r="J80" s="146"/>
    </row>
    <row r="81" spans="1:10" x14ac:dyDescent="0.25">
      <c r="A81" s="146"/>
      <c r="B81" s="146"/>
      <c r="C81" s="146"/>
      <c r="D81" s="146"/>
      <c r="E81" s="146"/>
      <c r="F81" s="146"/>
      <c r="G81" s="146"/>
      <c r="H81" s="146"/>
      <c r="I81" s="146"/>
      <c r="J81" s="146"/>
    </row>
    <row r="82" spans="1:10" x14ac:dyDescent="0.25">
      <c r="A82" s="146"/>
      <c r="B82" s="146"/>
      <c r="C82" s="146"/>
      <c r="D82" s="146"/>
      <c r="E82" s="146"/>
      <c r="F82" s="146"/>
      <c r="G82" s="146"/>
      <c r="H82" s="146"/>
      <c r="I82" s="146"/>
      <c r="J82" s="146"/>
    </row>
    <row r="83" spans="1:10" x14ac:dyDescent="0.25">
      <c r="A83" s="146"/>
      <c r="B83" s="146"/>
      <c r="C83" s="146"/>
      <c r="D83" s="146"/>
      <c r="E83" s="146"/>
      <c r="F83" s="146"/>
      <c r="G83" s="146"/>
      <c r="H83" s="146"/>
      <c r="I83" s="146"/>
      <c r="J83" s="146"/>
    </row>
    <row r="84" spans="1:10" x14ac:dyDescent="0.25">
      <c r="A84" s="146"/>
      <c r="B84" s="146"/>
      <c r="C84" s="146"/>
      <c r="D84" s="146"/>
      <c r="E84" s="146"/>
      <c r="F84" s="146"/>
      <c r="G84" s="146"/>
      <c r="H84" s="146"/>
      <c r="I84" s="146"/>
      <c r="J84" s="146"/>
    </row>
    <row r="85" spans="1:10" x14ac:dyDescent="0.25">
      <c r="A85" s="146"/>
      <c r="B85" s="146"/>
      <c r="C85" s="146"/>
      <c r="D85" s="146"/>
      <c r="E85" s="146"/>
      <c r="F85" s="146"/>
      <c r="G85" s="146"/>
      <c r="H85" s="146"/>
      <c r="I85" s="146"/>
      <c r="J85" s="146"/>
    </row>
    <row r="86" spans="1:10" x14ac:dyDescent="0.25">
      <c r="A86" s="146"/>
      <c r="B86" s="146"/>
      <c r="C86" s="146"/>
      <c r="D86" s="146"/>
      <c r="E86" s="146"/>
      <c r="F86" s="146"/>
      <c r="G86" s="146"/>
      <c r="H86" s="146"/>
      <c r="I86" s="146"/>
      <c r="J86" s="146"/>
    </row>
    <row r="87" spans="1:10" x14ac:dyDescent="0.25">
      <c r="A87" s="146"/>
      <c r="B87" s="146"/>
      <c r="C87" s="146"/>
      <c r="D87" s="146"/>
      <c r="E87" s="146"/>
      <c r="F87" s="146"/>
      <c r="G87" s="146"/>
      <c r="H87" s="146"/>
      <c r="I87" s="146"/>
      <c r="J87" s="146"/>
    </row>
    <row r="88" spans="1:10" x14ac:dyDescent="0.25">
      <c r="A88" s="146"/>
      <c r="B88" s="146"/>
      <c r="C88" s="146"/>
      <c r="D88" s="146"/>
      <c r="E88" s="146"/>
      <c r="F88" s="146"/>
      <c r="G88" s="146"/>
      <c r="H88" s="146"/>
      <c r="I88" s="146"/>
      <c r="J88" s="146"/>
    </row>
    <row r="89" spans="1:10" x14ac:dyDescent="0.25">
      <c r="A89" s="146"/>
      <c r="B89" s="146"/>
      <c r="C89" s="146"/>
      <c r="D89" s="146"/>
      <c r="E89" s="146"/>
      <c r="F89" s="146"/>
      <c r="G89" s="146"/>
      <c r="H89" s="146"/>
      <c r="I89" s="146"/>
      <c r="J89" s="146"/>
    </row>
    <row r="90" spans="1:10" x14ac:dyDescent="0.25">
      <c r="A90" s="146"/>
      <c r="B90" s="146"/>
      <c r="C90" s="146"/>
      <c r="D90" s="146"/>
      <c r="E90" s="146"/>
      <c r="F90" s="146"/>
      <c r="G90" s="146"/>
      <c r="H90" s="146"/>
      <c r="I90" s="146"/>
      <c r="J90" s="146"/>
    </row>
    <row r="91" spans="1:10" x14ac:dyDescent="0.25">
      <c r="A91" s="146"/>
      <c r="B91" s="146"/>
      <c r="C91" s="146"/>
      <c r="D91" s="146"/>
      <c r="E91" s="146"/>
      <c r="F91" s="146"/>
      <c r="G91" s="146"/>
      <c r="H91" s="146"/>
      <c r="I91" s="146"/>
      <c r="J91" s="146"/>
    </row>
    <row r="92" spans="1:10" x14ac:dyDescent="0.25">
      <c r="A92" s="146"/>
      <c r="B92" s="146"/>
      <c r="C92" s="146"/>
      <c r="D92" s="146"/>
      <c r="E92" s="146"/>
      <c r="F92" s="146"/>
      <c r="G92" s="146"/>
      <c r="H92" s="146"/>
      <c r="I92" s="146"/>
      <c r="J92" s="146"/>
    </row>
    <row r="93" spans="1:10" x14ac:dyDescent="0.25">
      <c r="A93" s="146"/>
      <c r="B93" s="146"/>
      <c r="C93" s="146"/>
      <c r="D93" s="146"/>
      <c r="E93" s="146"/>
      <c r="F93" s="146"/>
      <c r="G93" s="146"/>
      <c r="H93" s="146"/>
      <c r="I93" s="146"/>
      <c r="J93" s="146"/>
    </row>
    <row r="94" spans="1:10" x14ac:dyDescent="0.25">
      <c r="A94" s="146"/>
      <c r="B94" s="146"/>
      <c r="C94" s="146"/>
      <c r="D94" s="146"/>
      <c r="E94" s="146"/>
      <c r="F94" s="146"/>
      <c r="G94" s="146"/>
      <c r="H94" s="146"/>
      <c r="I94" s="146"/>
      <c r="J94" s="146"/>
    </row>
    <row r="95" spans="1:10" x14ac:dyDescent="0.25">
      <c r="A95" s="146"/>
      <c r="B95" s="146"/>
      <c r="C95" s="146"/>
      <c r="D95" s="146"/>
      <c r="E95" s="146"/>
      <c r="F95" s="146"/>
      <c r="G95" s="146"/>
      <c r="H95" s="146"/>
      <c r="I95" s="146"/>
      <c r="J95" s="146"/>
    </row>
    <row r="96" spans="1:10" x14ac:dyDescent="0.25">
      <c r="A96" s="146"/>
      <c r="B96" s="146"/>
      <c r="C96" s="146"/>
      <c r="D96" s="146"/>
      <c r="E96" s="146"/>
      <c r="F96" s="146"/>
      <c r="G96" s="146"/>
      <c r="H96" s="146"/>
      <c r="I96" s="146"/>
      <c r="J96" s="146"/>
    </row>
    <row r="97" spans="1:10" x14ac:dyDescent="0.25">
      <c r="A97" s="146"/>
      <c r="B97" s="146"/>
      <c r="C97" s="146"/>
      <c r="D97" s="146"/>
      <c r="E97" s="146"/>
      <c r="F97" s="146"/>
      <c r="G97" s="146"/>
      <c r="H97" s="146"/>
      <c r="I97" s="146"/>
      <c r="J97" s="146"/>
    </row>
    <row r="98" spans="1:10" x14ac:dyDescent="0.25">
      <c r="A98" s="146"/>
      <c r="B98" s="146"/>
      <c r="C98" s="146"/>
      <c r="D98" s="146"/>
      <c r="E98" s="146"/>
      <c r="F98" s="146"/>
      <c r="G98" s="146"/>
      <c r="H98" s="146"/>
      <c r="I98" s="146"/>
      <c r="J98" s="146"/>
    </row>
    <row r="99" spans="1:10" x14ac:dyDescent="0.25">
      <c r="A99" s="146"/>
      <c r="B99" s="146"/>
      <c r="C99" s="146"/>
      <c r="D99" s="146"/>
      <c r="E99" s="146"/>
      <c r="F99" s="146"/>
      <c r="G99" s="146"/>
      <c r="H99" s="146"/>
      <c r="I99" s="146"/>
      <c r="J99" s="146"/>
    </row>
    <row r="100" spans="1:10" x14ac:dyDescent="0.25">
      <c r="A100" s="146"/>
      <c r="B100" s="146"/>
      <c r="C100" s="146"/>
      <c r="D100" s="146"/>
      <c r="E100" s="146"/>
      <c r="F100" s="146"/>
      <c r="G100" s="146"/>
      <c r="H100" s="146"/>
      <c r="I100" s="146"/>
      <c r="J100" s="146"/>
    </row>
    <row r="101" spans="1:10" x14ac:dyDescent="0.25">
      <c r="A101" s="146"/>
      <c r="B101" s="146"/>
      <c r="C101" s="146"/>
      <c r="D101" s="146"/>
      <c r="E101" s="146"/>
      <c r="F101" s="146"/>
      <c r="G101" s="146"/>
      <c r="H101" s="146"/>
      <c r="I101" s="146"/>
      <c r="J101" s="146"/>
    </row>
    <row r="102" spans="1:10" x14ac:dyDescent="0.25">
      <c r="A102" s="146"/>
      <c r="B102" s="146"/>
      <c r="C102" s="146"/>
      <c r="D102" s="146"/>
      <c r="E102" s="146"/>
      <c r="F102" s="146"/>
      <c r="G102" s="146"/>
      <c r="H102" s="146"/>
      <c r="I102" s="146"/>
      <c r="J102" s="146"/>
    </row>
    <row r="103" spans="1:10" x14ac:dyDescent="0.25">
      <c r="A103" s="146"/>
      <c r="B103" s="146"/>
      <c r="C103" s="146"/>
      <c r="D103" s="146"/>
      <c r="E103" s="146"/>
      <c r="F103" s="146"/>
      <c r="G103" s="146"/>
      <c r="H103" s="146"/>
      <c r="I103" s="146"/>
      <c r="J103" s="146"/>
    </row>
    <row r="104" spans="1:10" x14ac:dyDescent="0.25">
      <c r="A104" s="146"/>
      <c r="B104" s="146"/>
      <c r="C104" s="146"/>
      <c r="D104" s="146"/>
      <c r="E104" s="146"/>
      <c r="F104" s="146"/>
      <c r="G104" s="146"/>
      <c r="H104" s="146"/>
      <c r="I104" s="146"/>
      <c r="J104" s="146"/>
    </row>
    <row r="105" spans="1:10" x14ac:dyDescent="0.25">
      <c r="A105" s="146"/>
      <c r="B105" s="146"/>
      <c r="C105" s="146"/>
      <c r="D105" s="146"/>
      <c r="E105" s="146"/>
      <c r="F105" s="146"/>
      <c r="G105" s="146"/>
      <c r="H105" s="146"/>
      <c r="I105" s="146"/>
      <c r="J105" s="146"/>
    </row>
    <row r="106" spans="1:10" x14ac:dyDescent="0.25">
      <c r="A106" s="146"/>
      <c r="B106" s="146"/>
      <c r="C106" s="146"/>
      <c r="D106" s="146"/>
      <c r="E106" s="146"/>
      <c r="F106" s="146"/>
      <c r="G106" s="146"/>
      <c r="H106" s="146"/>
      <c r="I106" s="146"/>
      <c r="J106" s="146"/>
    </row>
    <row r="107" spans="1:10" x14ac:dyDescent="0.25">
      <c r="A107" s="146"/>
      <c r="B107" s="146"/>
      <c r="C107" s="146"/>
      <c r="D107" s="146"/>
      <c r="E107" s="146"/>
      <c r="F107" s="146"/>
      <c r="G107" s="146"/>
      <c r="H107" s="146"/>
      <c r="I107" s="146"/>
      <c r="J107" s="146"/>
    </row>
    <row r="108" spans="1:10" x14ac:dyDescent="0.25">
      <c r="A108" s="146"/>
      <c r="B108" s="146"/>
      <c r="C108" s="146"/>
      <c r="D108" s="146"/>
      <c r="E108" s="146"/>
      <c r="F108" s="146"/>
      <c r="G108" s="146"/>
      <c r="H108" s="146"/>
      <c r="I108" s="146"/>
      <c r="J108" s="146"/>
    </row>
    <row r="109" spans="1:10" x14ac:dyDescent="0.25">
      <c r="A109" s="146"/>
      <c r="B109" s="146"/>
      <c r="C109" s="146"/>
      <c r="D109" s="146"/>
      <c r="E109" s="146"/>
      <c r="F109" s="146"/>
      <c r="G109" s="146"/>
      <c r="H109" s="146"/>
      <c r="I109" s="146"/>
      <c r="J109" s="146"/>
    </row>
    <row r="110" spans="1:10" x14ac:dyDescent="0.25">
      <c r="A110" s="146"/>
      <c r="B110" s="146"/>
      <c r="C110" s="146"/>
      <c r="D110" s="146"/>
      <c r="E110" s="146"/>
      <c r="F110" s="146"/>
      <c r="G110" s="146"/>
      <c r="H110" s="146"/>
      <c r="I110" s="146"/>
      <c r="J110" s="146"/>
    </row>
    <row r="111" spans="1:10" x14ac:dyDescent="0.25">
      <c r="A111" s="146"/>
      <c r="B111" s="146"/>
      <c r="C111" s="146"/>
      <c r="D111" s="146"/>
      <c r="E111" s="146"/>
      <c r="F111" s="146"/>
      <c r="G111" s="146"/>
      <c r="H111" s="146"/>
      <c r="I111" s="146"/>
      <c r="J111" s="146"/>
    </row>
    <row r="112" spans="1:10" x14ac:dyDescent="0.25">
      <c r="A112" s="146"/>
      <c r="B112" s="146"/>
      <c r="C112" s="146"/>
      <c r="D112" s="146"/>
      <c r="E112" s="146"/>
      <c r="F112" s="146"/>
      <c r="G112" s="146"/>
      <c r="H112" s="146"/>
      <c r="I112" s="146"/>
      <c r="J112" s="146"/>
    </row>
    <row r="113" spans="1:10" x14ac:dyDescent="0.25">
      <c r="A113" s="146"/>
      <c r="B113" s="146"/>
      <c r="C113" s="146"/>
      <c r="D113" s="146"/>
      <c r="E113" s="146"/>
      <c r="F113" s="146"/>
      <c r="G113" s="146"/>
      <c r="H113" s="146"/>
      <c r="I113" s="146"/>
      <c r="J113" s="146"/>
    </row>
    <row r="114" spans="1:10" x14ac:dyDescent="0.25">
      <c r="A114" s="146"/>
      <c r="B114" s="146"/>
      <c r="C114" s="146"/>
      <c r="D114" s="146"/>
      <c r="E114" s="146"/>
      <c r="F114" s="146"/>
      <c r="G114" s="146"/>
      <c r="H114" s="146"/>
      <c r="I114" s="146"/>
      <c r="J114" s="146"/>
    </row>
    <row r="115" spans="1:10" x14ac:dyDescent="0.25">
      <c r="A115" s="146"/>
      <c r="B115" s="146"/>
      <c r="C115" s="146"/>
      <c r="D115" s="146"/>
      <c r="E115" s="146"/>
      <c r="F115" s="146"/>
      <c r="G115" s="146"/>
      <c r="H115" s="146"/>
      <c r="I115" s="146"/>
      <c r="J115" s="146"/>
    </row>
    <row r="116" spans="1:10" x14ac:dyDescent="0.25">
      <c r="A116" s="146"/>
      <c r="B116" s="146"/>
      <c r="C116" s="146"/>
      <c r="D116" s="146"/>
      <c r="E116" s="146"/>
      <c r="F116" s="146"/>
      <c r="G116" s="146"/>
      <c r="H116" s="146"/>
      <c r="I116" s="146"/>
      <c r="J116" s="146"/>
    </row>
    <row r="117" spans="1:10" x14ac:dyDescent="0.25">
      <c r="A117" s="146"/>
      <c r="B117" s="146"/>
      <c r="C117" s="146"/>
      <c r="D117" s="146"/>
      <c r="E117" s="146"/>
      <c r="F117" s="146"/>
      <c r="G117" s="146"/>
      <c r="H117" s="146"/>
      <c r="I117" s="146"/>
      <c r="J117" s="146"/>
    </row>
    <row r="118" spans="1:10" x14ac:dyDescent="0.25">
      <c r="A118" s="146"/>
      <c r="B118" s="146"/>
      <c r="C118" s="146"/>
      <c r="D118" s="146"/>
      <c r="E118" s="146"/>
      <c r="F118" s="146"/>
      <c r="G118" s="146"/>
      <c r="H118" s="146"/>
      <c r="I118" s="146"/>
      <c r="J118" s="146"/>
    </row>
    <row r="119" spans="1:10" x14ac:dyDescent="0.25">
      <c r="A119" s="146"/>
      <c r="B119" s="146"/>
      <c r="C119" s="146"/>
      <c r="D119" s="146"/>
      <c r="E119" s="146"/>
      <c r="F119" s="146"/>
      <c r="G119" s="146"/>
      <c r="H119" s="146"/>
      <c r="I119" s="146"/>
      <c r="J119" s="146"/>
    </row>
    <row r="120" spans="1:10" x14ac:dyDescent="0.25">
      <c r="A120" s="146"/>
      <c r="B120" s="146"/>
      <c r="C120" s="146"/>
      <c r="D120" s="146"/>
      <c r="E120" s="146"/>
      <c r="F120" s="146"/>
      <c r="G120" s="146"/>
      <c r="H120" s="146"/>
      <c r="I120" s="146"/>
      <c r="J120" s="146"/>
    </row>
    <row r="121" spans="1:10" x14ac:dyDescent="0.25">
      <c r="A121" s="146"/>
      <c r="B121" s="146"/>
      <c r="C121" s="146"/>
      <c r="D121" s="146"/>
      <c r="E121" s="146"/>
      <c r="F121" s="146"/>
      <c r="G121" s="146"/>
      <c r="H121" s="146"/>
      <c r="I121" s="146"/>
      <c r="J121" s="146"/>
    </row>
    <row r="122" spans="1:10" x14ac:dyDescent="0.25">
      <c r="A122" s="146"/>
      <c r="B122" s="146"/>
      <c r="C122" s="146"/>
      <c r="D122" s="146"/>
      <c r="E122" s="146"/>
      <c r="F122" s="146"/>
      <c r="G122" s="146"/>
      <c r="H122" s="146"/>
      <c r="I122" s="146"/>
      <c r="J122" s="146"/>
    </row>
    <row r="123" spans="1:10" x14ac:dyDescent="0.25">
      <c r="A123" s="146"/>
      <c r="B123" s="146"/>
      <c r="C123" s="146"/>
      <c r="D123" s="146"/>
      <c r="E123" s="146"/>
      <c r="F123" s="146"/>
      <c r="G123" s="146"/>
      <c r="H123" s="146"/>
      <c r="I123" s="146"/>
      <c r="J123" s="146"/>
    </row>
    <row r="124" spans="1:10" x14ac:dyDescent="0.25">
      <c r="A124" s="146"/>
      <c r="B124" s="146"/>
      <c r="C124" s="146"/>
      <c r="D124" s="146"/>
      <c r="E124" s="146"/>
      <c r="F124" s="146"/>
      <c r="G124" s="146"/>
      <c r="H124" s="146"/>
      <c r="I124" s="146"/>
      <c r="J124" s="146"/>
    </row>
    <row r="125" spans="1:10" x14ac:dyDescent="0.25">
      <c r="A125" s="146"/>
      <c r="B125" s="146"/>
      <c r="C125" s="146"/>
      <c r="D125" s="146"/>
      <c r="E125" s="146"/>
      <c r="F125" s="146"/>
      <c r="G125" s="146"/>
      <c r="H125" s="146"/>
      <c r="I125" s="146"/>
      <c r="J125" s="146"/>
    </row>
    <row r="126" spans="1:10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</row>
    <row r="127" spans="1:10" x14ac:dyDescent="0.25">
      <c r="A127" s="146"/>
      <c r="B127" s="146"/>
      <c r="C127" s="146"/>
      <c r="D127" s="146"/>
      <c r="E127" s="146"/>
      <c r="F127" s="146"/>
      <c r="G127" s="146"/>
      <c r="H127" s="146"/>
      <c r="I127" s="146"/>
      <c r="J127" s="146"/>
    </row>
    <row r="128" spans="1:10" x14ac:dyDescent="0.25">
      <c r="A128" s="146"/>
      <c r="B128" s="146"/>
      <c r="C128" s="146"/>
      <c r="D128" s="146"/>
      <c r="E128" s="146"/>
      <c r="F128" s="146"/>
      <c r="G128" s="146"/>
      <c r="H128" s="146"/>
      <c r="I128" s="146"/>
      <c r="J128" s="146"/>
    </row>
    <row r="129" spans="1:10" x14ac:dyDescent="0.25">
      <c r="A129" s="146"/>
      <c r="B129" s="146"/>
      <c r="C129" s="146"/>
      <c r="D129" s="146"/>
      <c r="E129" s="146"/>
      <c r="F129" s="146"/>
      <c r="G129" s="146"/>
      <c r="H129" s="146"/>
      <c r="I129" s="146"/>
      <c r="J129" s="146"/>
    </row>
    <row r="130" spans="1:10" x14ac:dyDescent="0.25">
      <c r="A130" s="146"/>
      <c r="B130" s="146"/>
      <c r="C130" s="146"/>
      <c r="D130" s="146"/>
      <c r="E130" s="146"/>
      <c r="F130" s="146"/>
      <c r="G130" s="146"/>
      <c r="H130" s="146"/>
      <c r="I130" s="146"/>
      <c r="J130" s="146"/>
    </row>
    <row r="131" spans="1:10" x14ac:dyDescent="0.25">
      <c r="A131" s="146"/>
      <c r="B131" s="146"/>
      <c r="C131" s="146"/>
      <c r="D131" s="146"/>
      <c r="E131" s="146"/>
      <c r="F131" s="146"/>
      <c r="G131" s="146"/>
      <c r="H131" s="146"/>
      <c r="I131" s="146"/>
      <c r="J131" s="146"/>
    </row>
    <row r="132" spans="1:10" x14ac:dyDescent="0.25">
      <c r="A132" s="146"/>
      <c r="B132" s="146"/>
      <c r="C132" s="146"/>
      <c r="D132" s="146"/>
      <c r="E132" s="146"/>
      <c r="F132" s="146"/>
      <c r="G132" s="146"/>
      <c r="H132" s="146"/>
      <c r="I132" s="146"/>
      <c r="J132" s="146"/>
    </row>
    <row r="133" spans="1:10" x14ac:dyDescent="0.25">
      <c r="A133" s="146"/>
      <c r="B133" s="146"/>
      <c r="C133" s="146"/>
      <c r="D133" s="146"/>
      <c r="E133" s="146"/>
      <c r="F133" s="146"/>
      <c r="G133" s="146"/>
      <c r="H133" s="146"/>
      <c r="I133" s="146"/>
      <c r="J133" s="146"/>
    </row>
    <row r="134" spans="1:10" x14ac:dyDescent="0.25">
      <c r="A134" s="146"/>
      <c r="B134" s="146"/>
      <c r="C134" s="146"/>
      <c r="D134" s="146"/>
      <c r="E134" s="146"/>
      <c r="F134" s="146"/>
      <c r="G134" s="146"/>
      <c r="H134" s="146"/>
      <c r="I134" s="146"/>
      <c r="J134" s="146"/>
    </row>
    <row r="135" spans="1:10" x14ac:dyDescent="0.25">
      <c r="A135" s="146"/>
      <c r="B135" s="146"/>
      <c r="C135" s="146"/>
      <c r="D135" s="146"/>
      <c r="E135" s="146"/>
      <c r="F135" s="146"/>
      <c r="G135" s="146"/>
      <c r="H135" s="146"/>
      <c r="I135" s="146"/>
      <c r="J135" s="146"/>
    </row>
    <row r="136" spans="1:10" x14ac:dyDescent="0.25">
      <c r="A136" s="146"/>
      <c r="B136" s="146"/>
      <c r="C136" s="146"/>
      <c r="D136" s="146"/>
      <c r="E136" s="146"/>
      <c r="F136" s="146"/>
      <c r="G136" s="146"/>
      <c r="H136" s="146"/>
      <c r="I136" s="146"/>
      <c r="J136" s="146"/>
    </row>
    <row r="137" spans="1:10" x14ac:dyDescent="0.25">
      <c r="A137" s="146"/>
      <c r="B137" s="146"/>
      <c r="C137" s="146"/>
      <c r="D137" s="146"/>
      <c r="E137" s="146"/>
      <c r="F137" s="146"/>
      <c r="G137" s="146"/>
      <c r="H137" s="146"/>
      <c r="I137" s="146"/>
      <c r="J137" s="146"/>
    </row>
    <row r="138" spans="1:10" x14ac:dyDescent="0.25">
      <c r="A138" s="146"/>
      <c r="B138" s="146"/>
      <c r="C138" s="146"/>
      <c r="D138" s="146"/>
      <c r="E138" s="146"/>
      <c r="F138" s="146"/>
      <c r="G138" s="146"/>
      <c r="H138" s="146"/>
      <c r="I138" s="146"/>
      <c r="J138" s="146"/>
    </row>
    <row r="139" spans="1:10" x14ac:dyDescent="0.25">
      <c r="A139" s="146"/>
      <c r="B139" s="146"/>
      <c r="C139" s="146"/>
      <c r="D139" s="146"/>
      <c r="E139" s="146"/>
      <c r="F139" s="146"/>
      <c r="G139" s="146"/>
      <c r="H139" s="146"/>
      <c r="I139" s="146"/>
      <c r="J139" s="146"/>
    </row>
    <row r="140" spans="1:10" x14ac:dyDescent="0.25">
      <c r="A140" s="146"/>
      <c r="B140" s="146"/>
      <c r="C140" s="146"/>
      <c r="D140" s="146"/>
      <c r="E140" s="146"/>
      <c r="F140" s="146"/>
      <c r="G140" s="146"/>
      <c r="H140" s="146"/>
      <c r="I140" s="146"/>
      <c r="J140" s="146"/>
    </row>
    <row r="141" spans="1:10" x14ac:dyDescent="0.25">
      <c r="A141" s="146"/>
      <c r="B141" s="146"/>
      <c r="C141" s="146"/>
      <c r="D141" s="146"/>
      <c r="E141" s="146"/>
      <c r="F141" s="146"/>
      <c r="G141" s="146"/>
      <c r="H141" s="146"/>
      <c r="I141" s="146"/>
      <c r="J141" s="146"/>
    </row>
    <row r="142" spans="1:10" x14ac:dyDescent="0.25">
      <c r="A142" s="146"/>
      <c r="B142" s="146"/>
      <c r="C142" s="146"/>
      <c r="D142" s="146"/>
      <c r="E142" s="146"/>
      <c r="F142" s="146"/>
      <c r="G142" s="146"/>
      <c r="H142" s="146"/>
      <c r="I142" s="146"/>
      <c r="J142" s="146"/>
    </row>
    <row r="143" spans="1:10" x14ac:dyDescent="0.25">
      <c r="A143" s="146"/>
      <c r="B143" s="146"/>
      <c r="C143" s="146"/>
      <c r="D143" s="146"/>
      <c r="E143" s="146"/>
      <c r="F143" s="146"/>
      <c r="G143" s="146"/>
      <c r="H143" s="146"/>
      <c r="I143" s="146"/>
      <c r="J143" s="146"/>
    </row>
    <row r="144" spans="1:10" x14ac:dyDescent="0.25">
      <c r="A144" s="146"/>
      <c r="B144" s="146"/>
      <c r="C144" s="146"/>
      <c r="D144" s="146"/>
      <c r="E144" s="146"/>
      <c r="F144" s="146"/>
      <c r="G144" s="146"/>
      <c r="H144" s="146"/>
      <c r="I144" s="146"/>
      <c r="J144" s="146"/>
    </row>
    <row r="145" spans="1:10" x14ac:dyDescent="0.25">
      <c r="A145" s="146"/>
      <c r="B145" s="146"/>
      <c r="C145" s="146"/>
      <c r="D145" s="146"/>
      <c r="E145" s="146"/>
      <c r="F145" s="146"/>
      <c r="G145" s="146"/>
      <c r="H145" s="146"/>
      <c r="I145" s="146"/>
      <c r="J145" s="146"/>
    </row>
    <row r="146" spans="1:10" x14ac:dyDescent="0.25">
      <c r="A146" s="146"/>
      <c r="B146" s="146"/>
      <c r="C146" s="146"/>
      <c r="D146" s="146"/>
      <c r="E146" s="146"/>
      <c r="F146" s="146"/>
      <c r="G146" s="146"/>
      <c r="H146" s="146"/>
      <c r="I146" s="146"/>
      <c r="J146" s="146"/>
    </row>
    <row r="147" spans="1:10" x14ac:dyDescent="0.25">
      <c r="A147" s="146"/>
      <c r="B147" s="146"/>
      <c r="C147" s="146"/>
      <c r="D147" s="146"/>
      <c r="E147" s="146"/>
      <c r="F147" s="146"/>
      <c r="G147" s="146"/>
      <c r="H147" s="146"/>
      <c r="I147" s="146"/>
      <c r="J147" s="146"/>
    </row>
    <row r="148" spans="1:10" x14ac:dyDescent="0.25">
      <c r="A148" s="146"/>
      <c r="B148" s="146"/>
      <c r="C148" s="146"/>
      <c r="D148" s="146"/>
      <c r="E148" s="146"/>
      <c r="F148" s="146"/>
      <c r="G148" s="146"/>
      <c r="H148" s="146"/>
      <c r="I148" s="146"/>
      <c r="J148" s="146"/>
    </row>
    <row r="149" spans="1:10" x14ac:dyDescent="0.25">
      <c r="A149" s="146"/>
      <c r="B149" s="146"/>
      <c r="C149" s="146"/>
      <c r="D149" s="146"/>
      <c r="E149" s="146"/>
      <c r="F149" s="146"/>
      <c r="G149" s="146"/>
      <c r="H149" s="146"/>
      <c r="I149" s="146"/>
      <c r="J149" s="146"/>
    </row>
    <row r="150" spans="1:10" x14ac:dyDescent="0.25">
      <c r="A150" s="146"/>
      <c r="B150" s="146"/>
      <c r="C150" s="146"/>
      <c r="D150" s="146"/>
      <c r="E150" s="146"/>
      <c r="F150" s="146"/>
      <c r="G150" s="146"/>
      <c r="H150" s="146"/>
      <c r="I150" s="146"/>
      <c r="J150" s="146"/>
    </row>
  </sheetData>
  <mergeCells count="32">
    <mergeCell ref="A2:J2"/>
    <mergeCell ref="A4:B5"/>
    <mergeCell ref="C4:C6"/>
    <mergeCell ref="D4:D6"/>
    <mergeCell ref="E5:E6"/>
    <mergeCell ref="E4:L4"/>
    <mergeCell ref="K5:K6"/>
    <mergeCell ref="A59:A68"/>
    <mergeCell ref="B59:B68"/>
    <mergeCell ref="C59:C68"/>
    <mergeCell ref="A29:A38"/>
    <mergeCell ref="B29:B38"/>
    <mergeCell ref="C29:C38"/>
    <mergeCell ref="A39:A48"/>
    <mergeCell ref="B39:B48"/>
    <mergeCell ref="C39:C48"/>
    <mergeCell ref="L5:L6"/>
    <mergeCell ref="H1:K1"/>
    <mergeCell ref="A49:A58"/>
    <mergeCell ref="B49:B58"/>
    <mergeCell ref="C49:C58"/>
    <mergeCell ref="J5:J6"/>
    <mergeCell ref="A7:A17"/>
    <mergeCell ref="B7:B17"/>
    <mergeCell ref="C7:C17"/>
    <mergeCell ref="A18:A28"/>
    <mergeCell ref="B18:B28"/>
    <mergeCell ref="C18:C28"/>
    <mergeCell ref="F5:F6"/>
    <mergeCell ref="G5:G6"/>
    <mergeCell ref="H5:H6"/>
    <mergeCell ref="I5:I6"/>
  </mergeCells>
  <phoneticPr fontId="40" type="noConversion"/>
  <pageMargins left="0.7" right="0.7" top="0.75" bottom="0.75" header="0.3" footer="0.3"/>
  <pageSetup paperSize="9" scale="59" orientation="landscape" r:id="rId1"/>
  <rowBreaks count="1" manualBreakCount="1">
    <brk id="2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'1'!Область_печати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2023-08-22T14:11:59Z</dcterms:modified>
</cp:coreProperties>
</file>