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Лист1" sheetId="1" r:id="rId1"/>
  </sheets>
  <definedNames>
    <definedName name="_xlnm.Print_Titles" localSheetId="0">Лист1!$2:$2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L27" i="1" l="1"/>
  <c r="K27" i="1"/>
  <c r="H27" i="1"/>
  <c r="G27" i="1"/>
  <c r="F27" i="1"/>
  <c r="E27" i="1"/>
  <c r="J25" i="1"/>
  <c r="H25" i="1"/>
  <c r="G25" i="1"/>
  <c r="F25" i="1"/>
  <c r="E25" i="1"/>
  <c r="J24" i="1"/>
  <c r="J22" i="1" s="1"/>
  <c r="H22" i="1"/>
  <c r="G22" i="1"/>
  <c r="F22" i="1"/>
  <c r="E22" i="1"/>
  <c r="D22" i="1"/>
  <c r="L19" i="1"/>
  <c r="K19" i="1"/>
  <c r="J19" i="1"/>
  <c r="I19" i="1"/>
  <c r="H19" i="1"/>
  <c r="G19" i="1"/>
  <c r="F19" i="1"/>
  <c r="E19" i="1"/>
  <c r="I15" i="1"/>
  <c r="J15" i="1" s="1"/>
  <c r="K15" i="1" s="1"/>
  <c r="L15" i="1" s="1"/>
  <c r="I7" i="1"/>
  <c r="J7" i="1" s="1"/>
  <c r="K7" i="1" s="1"/>
  <c r="L7" i="1" s="1"/>
  <c r="I5" i="1"/>
  <c r="J5" i="1" s="1"/>
  <c r="K5" i="1" s="1"/>
  <c r="L5" i="1" s="1"/>
  <c r="K24" i="1" l="1"/>
  <c r="K22" i="1" l="1"/>
  <c r="K25" i="1"/>
  <c r="L24" i="1"/>
  <c r="J27" i="1"/>
  <c r="I27" i="1"/>
  <c r="I22" i="1"/>
  <c r="L22" i="1" l="1"/>
  <c r="L25" i="1"/>
</calcChain>
</file>

<file path=xl/sharedStrings.xml><?xml version="1.0" encoding="utf-8"?>
<sst xmlns="http://schemas.openxmlformats.org/spreadsheetml/2006/main" count="51" uniqueCount="41">
  <si>
    <t>№ п/п</t>
  </si>
  <si>
    <t>Показатели</t>
  </si>
  <si>
    <t>Ед.изм.</t>
  </si>
  <si>
    <t>2018 год факт</t>
  </si>
  <si>
    <t>2019 год факт</t>
  </si>
  <si>
    <t>2020 год  факт</t>
  </si>
  <si>
    <t>2024 год, прогноз</t>
  </si>
  <si>
    <t>Население</t>
  </si>
  <si>
    <t>Численность населения (на 1 января года)</t>
  </si>
  <si>
    <t>тыс. чел.</t>
  </si>
  <si>
    <t>Численность детей до 18 лет на начало года (до 17 лет включительно)</t>
  </si>
  <si>
    <t>Промышленное производство</t>
  </si>
  <si>
    <t xml:space="preserve">Объем отгруженных товаров собственного производства, выполненных работ и услуг собственными силами (по чистым видам экономической деятельности) по полному кругу организаций </t>
  </si>
  <si>
    <t>млн.руб.</t>
  </si>
  <si>
    <t>Индекс промышленного производства</t>
  </si>
  <si>
    <t>% к предыдущему году</t>
  </si>
  <si>
    <t>в сопоставимых ценах</t>
  </si>
  <si>
    <t>Сельское хозяйство</t>
  </si>
  <si>
    <t>Продукция сельского хозяйства</t>
  </si>
  <si>
    <t>Индекс производства продукции сельского хозяйства</t>
  </si>
  <si>
    <t>Торговля и услуги населению</t>
  </si>
  <si>
    <t>Объем розничного товарооборота</t>
  </si>
  <si>
    <t>Темп роста в фактических  ценах</t>
  </si>
  <si>
    <t>Инвестиции</t>
  </si>
  <si>
    <t>Темп роста в  фактических ценах</t>
  </si>
  <si>
    <t>Труд и занятость</t>
  </si>
  <si>
    <t>Фонд заработной платы по организациям, не относящимся к субъектам малого предпринимательства</t>
  </si>
  <si>
    <t>млн.</t>
  </si>
  <si>
    <t>руб.</t>
  </si>
  <si>
    <t>Номинальная начисленная среднемесячная заработная плата одного работника  по организациям, не относящимся к субъектам малого предпринимательства</t>
  </si>
  <si>
    <t>Среднесписочная численность работников (по крупным и средним предприятиям)</t>
  </si>
  <si>
    <t>человек</t>
  </si>
  <si>
    <t>2025 год, прогноз</t>
  </si>
  <si>
    <t>2022 год, факт</t>
  </si>
  <si>
    <t>2021 год, факт</t>
  </si>
  <si>
    <t>2023 год,оценка</t>
  </si>
  <si>
    <t>2026 год, прогноз</t>
  </si>
  <si>
    <t xml:space="preserve">Инвестиции в основной капитал </t>
  </si>
  <si>
    <t>темп роста %</t>
  </si>
  <si>
    <t>3.</t>
  </si>
  <si>
    <t>Основные показатели прогноза социально-экономического развития 
муниципального образования "Муниципальный округ "Кезский район Удмуртской Республики"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</si>
</sst>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Arial"/>
      <family val="2"/>
      <charset val="204"/>
    </font>
    <font>
      <sz val="7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95" zoomScaleNormal="100" zoomScaleSheetLayoutView="95" workbookViewId="0">
      <pane xSplit="2" ySplit="2" topLeftCell="C15" activePane="bottomRight" state="frozen"/>
      <selection pane="topRight" activeCell="C1" sqref="C1"/>
      <selection pane="bottomLeft" activeCell="A3" sqref="A3"/>
      <selection pane="bottomRight" activeCell="O22" sqref="O22"/>
    </sheetView>
  </sheetViews>
  <sheetFormatPr defaultRowHeight="15" x14ac:dyDescent="0.25"/>
  <cols>
    <col min="1" max="1" width="8.140625" customWidth="1"/>
    <col min="2" max="2" width="38.28515625" customWidth="1"/>
    <col min="4" max="4" width="11.42578125" bestFit="1" customWidth="1"/>
    <col min="6" max="6" width="7.42578125" bestFit="1" customWidth="1"/>
    <col min="9" max="9" width="10" customWidth="1"/>
  </cols>
  <sheetData>
    <row r="1" spans="1:12" ht="51.75" customHeight="1" x14ac:dyDescent="0.3">
      <c r="A1" s="28" t="s">
        <v>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25.5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34</v>
      </c>
      <c r="H2" s="4" t="s">
        <v>33</v>
      </c>
      <c r="I2" s="4" t="s">
        <v>35</v>
      </c>
      <c r="J2" s="4" t="s">
        <v>6</v>
      </c>
      <c r="K2" s="4" t="s">
        <v>32</v>
      </c>
      <c r="L2" s="4" t="s">
        <v>36</v>
      </c>
    </row>
    <row r="3" spans="1:12" x14ac:dyDescent="0.25">
      <c r="A3" s="26">
        <v>1</v>
      </c>
      <c r="B3" s="5" t="s">
        <v>7</v>
      </c>
      <c r="C3" s="3"/>
      <c r="D3" s="6"/>
      <c r="E3" s="6"/>
      <c r="F3" s="6"/>
      <c r="G3" s="6"/>
      <c r="H3" s="6"/>
      <c r="I3" s="6"/>
      <c r="J3" s="7"/>
      <c r="K3" s="7"/>
      <c r="L3" s="7"/>
    </row>
    <row r="4" spans="1:12" x14ac:dyDescent="0.25">
      <c r="A4" s="24"/>
      <c r="B4" s="8" t="s">
        <v>8</v>
      </c>
      <c r="C4" s="9" t="s">
        <v>9</v>
      </c>
      <c r="D4" s="4">
        <v>20170</v>
      </c>
      <c r="E4" s="4">
        <v>19891</v>
      </c>
      <c r="F4" s="4">
        <v>19443</v>
      </c>
      <c r="G4" s="4">
        <v>18975</v>
      </c>
      <c r="H4" s="4">
        <v>18032</v>
      </c>
      <c r="I4" s="4">
        <v>17932</v>
      </c>
      <c r="J4" s="4">
        <v>17832</v>
      </c>
      <c r="K4" s="4">
        <v>17732</v>
      </c>
      <c r="L4" s="4">
        <v>17632</v>
      </c>
    </row>
    <row r="5" spans="1:12" ht="25.5" x14ac:dyDescent="0.25">
      <c r="A5" s="24"/>
      <c r="B5" s="8" t="s">
        <v>10</v>
      </c>
      <c r="C5" s="9" t="s">
        <v>9</v>
      </c>
      <c r="D5" s="4">
        <v>4680</v>
      </c>
      <c r="E5" s="4">
        <v>4568</v>
      </c>
      <c r="F5" s="4">
        <v>4476</v>
      </c>
      <c r="G5" s="4">
        <v>4430</v>
      </c>
      <c r="H5" s="4">
        <v>4374</v>
      </c>
      <c r="I5" s="4">
        <f>H5-107+168</f>
        <v>4435</v>
      </c>
      <c r="J5" s="4">
        <f>I5-170+168</f>
        <v>4433</v>
      </c>
      <c r="K5" s="4">
        <f>J5-248+170</f>
        <v>4355</v>
      </c>
      <c r="L5" s="4">
        <f>K5-295+168</f>
        <v>4228</v>
      </c>
    </row>
    <row r="6" spans="1:12" x14ac:dyDescent="0.25">
      <c r="A6" s="25">
        <v>2</v>
      </c>
      <c r="B6" s="5" t="s">
        <v>11</v>
      </c>
      <c r="C6" s="9"/>
      <c r="D6" s="10"/>
      <c r="E6" s="10"/>
      <c r="F6" s="10"/>
      <c r="G6" s="10"/>
      <c r="H6" s="10"/>
      <c r="I6" s="10"/>
      <c r="J6" s="11"/>
      <c r="K6" s="11"/>
      <c r="L6" s="11"/>
    </row>
    <row r="7" spans="1:12" ht="63.75" x14ac:dyDescent="0.25">
      <c r="A7" s="27"/>
      <c r="B7" s="8" t="s">
        <v>12</v>
      </c>
      <c r="C7" s="12" t="s">
        <v>13</v>
      </c>
      <c r="D7" s="10">
        <v>6837.9</v>
      </c>
      <c r="E7" s="10">
        <v>7016</v>
      </c>
      <c r="F7" s="10">
        <v>5592</v>
      </c>
      <c r="G7" s="10">
        <v>7898</v>
      </c>
      <c r="H7" s="10">
        <v>9223</v>
      </c>
      <c r="I7" s="22">
        <f>H7*110*106/10000</f>
        <v>10754.018</v>
      </c>
      <c r="J7" s="22">
        <f>I7*100*106/10000</f>
        <v>11399.259080000002</v>
      </c>
      <c r="K7" s="22">
        <f t="shared" ref="K7:L7" si="0">J7*100*106/10000</f>
        <v>12083.214624800001</v>
      </c>
      <c r="L7" s="22">
        <f t="shared" si="0"/>
        <v>12808.207502288</v>
      </c>
    </row>
    <row r="8" spans="1:12" ht="31.5" x14ac:dyDescent="0.25">
      <c r="A8" s="33"/>
      <c r="B8" s="36" t="s">
        <v>14</v>
      </c>
      <c r="C8" s="12" t="s">
        <v>15</v>
      </c>
      <c r="D8" s="35">
        <v>96.1</v>
      </c>
      <c r="E8" s="35">
        <v>106</v>
      </c>
      <c r="F8" s="35">
        <v>79</v>
      </c>
      <c r="G8" s="35">
        <v>132</v>
      </c>
      <c r="H8" s="35">
        <v>140</v>
      </c>
      <c r="I8" s="35">
        <v>110</v>
      </c>
      <c r="J8" s="29">
        <v>100</v>
      </c>
      <c r="K8" s="29">
        <v>100</v>
      </c>
      <c r="L8" s="29">
        <v>100</v>
      </c>
    </row>
    <row r="9" spans="1:12" ht="31.5" x14ac:dyDescent="0.25">
      <c r="A9" s="33"/>
      <c r="B9" s="36"/>
      <c r="C9" s="12" t="s">
        <v>16</v>
      </c>
      <c r="D9" s="35"/>
      <c r="E9" s="35"/>
      <c r="F9" s="35"/>
      <c r="G9" s="35"/>
      <c r="H9" s="35"/>
      <c r="I9" s="35"/>
      <c r="J9" s="29"/>
      <c r="K9" s="29"/>
      <c r="L9" s="29"/>
    </row>
    <row r="10" spans="1:12" x14ac:dyDescent="0.25">
      <c r="A10" s="25" t="s">
        <v>39</v>
      </c>
      <c r="B10" s="5" t="s">
        <v>17</v>
      </c>
      <c r="C10" s="9"/>
      <c r="D10" s="14"/>
      <c r="E10" s="14"/>
      <c r="F10" s="14"/>
      <c r="G10" s="14"/>
      <c r="H10" s="14"/>
      <c r="I10" s="14"/>
      <c r="J10" s="15"/>
      <c r="K10" s="15"/>
      <c r="L10" s="15"/>
    </row>
    <row r="11" spans="1:12" x14ac:dyDescent="0.25">
      <c r="A11" s="24"/>
      <c r="B11" s="8" t="s">
        <v>18</v>
      </c>
      <c r="C11" s="12" t="s">
        <v>13</v>
      </c>
      <c r="D11" s="22">
        <v>1777</v>
      </c>
      <c r="E11" s="22">
        <v>1806</v>
      </c>
      <c r="F11" s="22">
        <v>1875.3</v>
      </c>
      <c r="G11" s="22">
        <v>1956.8</v>
      </c>
      <c r="H11" s="22">
        <v>2063.6999999999998</v>
      </c>
      <c r="I11" s="22">
        <v>2176.5</v>
      </c>
      <c r="J11" s="11">
        <v>2242</v>
      </c>
      <c r="K11" s="11">
        <v>2310</v>
      </c>
      <c r="L11" s="11">
        <v>2379</v>
      </c>
    </row>
    <row r="12" spans="1:12" ht="31.5" x14ac:dyDescent="0.25">
      <c r="A12" s="33"/>
      <c r="B12" s="36" t="s">
        <v>19</v>
      </c>
      <c r="C12" s="12" t="s">
        <v>15</v>
      </c>
      <c r="D12" s="35">
        <v>100.7</v>
      </c>
      <c r="E12" s="35">
        <v>101.3</v>
      </c>
      <c r="F12" s="35">
        <v>101.8</v>
      </c>
      <c r="G12" s="35">
        <v>100.8</v>
      </c>
      <c r="H12" s="35">
        <v>101.4</v>
      </c>
      <c r="I12" s="35">
        <v>101.5</v>
      </c>
      <c r="J12" s="30">
        <v>101.5</v>
      </c>
      <c r="K12" s="30">
        <v>101.5</v>
      </c>
      <c r="L12" s="30">
        <v>101.5</v>
      </c>
    </row>
    <row r="13" spans="1:12" ht="31.5" x14ac:dyDescent="0.25">
      <c r="A13" s="33"/>
      <c r="B13" s="36"/>
      <c r="C13" s="12" t="s">
        <v>16</v>
      </c>
      <c r="D13" s="35"/>
      <c r="E13" s="35"/>
      <c r="F13" s="35"/>
      <c r="G13" s="35"/>
      <c r="H13" s="35"/>
      <c r="I13" s="35"/>
      <c r="J13" s="30"/>
      <c r="K13" s="30"/>
      <c r="L13" s="30"/>
    </row>
    <row r="14" spans="1:12" x14ac:dyDescent="0.25">
      <c r="A14" s="25">
        <v>4</v>
      </c>
      <c r="B14" s="5" t="s">
        <v>20</v>
      </c>
      <c r="C14" s="9"/>
      <c r="D14" s="14"/>
      <c r="E14" s="14"/>
      <c r="F14" s="14"/>
      <c r="G14" s="14"/>
      <c r="H14" s="14"/>
      <c r="I14" s="14"/>
      <c r="J14" s="15"/>
      <c r="K14" s="15"/>
      <c r="L14" s="15"/>
    </row>
    <row r="15" spans="1:12" x14ac:dyDescent="0.25">
      <c r="A15" s="24"/>
      <c r="B15" s="8" t="s">
        <v>21</v>
      </c>
      <c r="C15" s="12" t="s">
        <v>13</v>
      </c>
      <c r="D15" s="10">
        <v>2468.1999999999998</v>
      </c>
      <c r="E15" s="10">
        <v>2535.1</v>
      </c>
      <c r="F15" s="10">
        <v>2493.5</v>
      </c>
      <c r="G15" s="10">
        <v>2793.8</v>
      </c>
      <c r="H15" s="10">
        <v>3097</v>
      </c>
      <c r="I15" s="22">
        <f>H15*I16/100</f>
        <v>3279.7230000000004</v>
      </c>
      <c r="J15" s="22">
        <f t="shared" ref="J15:L15" si="1">I15*J16/100</f>
        <v>3473.2266570000006</v>
      </c>
      <c r="K15" s="22">
        <f t="shared" si="1"/>
        <v>3678.1470297630008</v>
      </c>
      <c r="L15" s="22">
        <f t="shared" si="1"/>
        <v>3895.1577045190184</v>
      </c>
    </row>
    <row r="16" spans="1:12" x14ac:dyDescent="0.25">
      <c r="A16" s="24"/>
      <c r="B16" s="16" t="s">
        <v>22</v>
      </c>
      <c r="C16" s="12"/>
      <c r="D16" s="17"/>
      <c r="E16" s="18">
        <v>102.7</v>
      </c>
      <c r="F16" s="18">
        <v>98.4</v>
      </c>
      <c r="G16" s="18">
        <v>112</v>
      </c>
      <c r="H16" s="18">
        <v>103.6</v>
      </c>
      <c r="I16" s="18">
        <v>105.9</v>
      </c>
      <c r="J16" s="19">
        <v>105.9</v>
      </c>
      <c r="K16" s="19">
        <v>105.9</v>
      </c>
      <c r="L16" s="19">
        <v>105.9</v>
      </c>
    </row>
    <row r="17" spans="1:12" x14ac:dyDescent="0.25">
      <c r="A17" s="25">
        <v>5</v>
      </c>
      <c r="B17" s="5" t="s">
        <v>23</v>
      </c>
      <c r="C17" s="12"/>
      <c r="D17" s="14"/>
      <c r="E17" s="14"/>
      <c r="F17" s="14"/>
      <c r="G17" s="14"/>
      <c r="H17" s="14"/>
      <c r="I17" s="20"/>
      <c r="J17" s="21"/>
      <c r="K17" s="21"/>
      <c r="L17" s="21"/>
    </row>
    <row r="18" spans="1:12" x14ac:dyDescent="0.25">
      <c r="A18" s="24"/>
      <c r="B18" s="8" t="s">
        <v>37</v>
      </c>
      <c r="C18" s="12" t="s">
        <v>13</v>
      </c>
      <c r="D18" s="10">
        <v>289</v>
      </c>
      <c r="E18" s="10">
        <v>1203</v>
      </c>
      <c r="F18" s="10">
        <v>1586</v>
      </c>
      <c r="G18" s="10">
        <v>1203</v>
      </c>
      <c r="H18" s="10">
        <v>612.5</v>
      </c>
      <c r="I18" s="10">
        <v>650</v>
      </c>
      <c r="J18" s="13">
        <v>750</v>
      </c>
      <c r="K18" s="13">
        <v>750</v>
      </c>
      <c r="L18" s="13">
        <v>750</v>
      </c>
    </row>
    <row r="19" spans="1:12" ht="31.5" x14ac:dyDescent="0.25">
      <c r="A19" s="33"/>
      <c r="B19" s="36" t="s">
        <v>24</v>
      </c>
      <c r="C19" s="12" t="s">
        <v>15</v>
      </c>
      <c r="D19" s="35">
        <v>60</v>
      </c>
      <c r="E19" s="31">
        <f>E18/D18*100</f>
        <v>416.26297577854672</v>
      </c>
      <c r="F19" s="31">
        <f t="shared" ref="F19:L19" si="2">F18/E18*100</f>
        <v>131.83707398171239</v>
      </c>
      <c r="G19" s="31">
        <f t="shared" si="2"/>
        <v>75.851197982345525</v>
      </c>
      <c r="H19" s="31">
        <f t="shared" si="2"/>
        <v>50.914380714879471</v>
      </c>
      <c r="I19" s="31">
        <f t="shared" si="2"/>
        <v>106.12244897959184</v>
      </c>
      <c r="J19" s="31">
        <f t="shared" si="2"/>
        <v>115.38461538461537</v>
      </c>
      <c r="K19" s="31">
        <f t="shared" si="2"/>
        <v>100</v>
      </c>
      <c r="L19" s="31">
        <f t="shared" si="2"/>
        <v>100</v>
      </c>
    </row>
    <row r="20" spans="1:12" ht="31.5" x14ac:dyDescent="0.25">
      <c r="A20" s="33"/>
      <c r="B20" s="36"/>
      <c r="C20" s="12" t="s">
        <v>16</v>
      </c>
      <c r="D20" s="35"/>
      <c r="E20" s="31"/>
      <c r="F20" s="31"/>
      <c r="G20" s="31"/>
      <c r="H20" s="31"/>
      <c r="I20" s="31"/>
      <c r="J20" s="31"/>
      <c r="K20" s="31"/>
      <c r="L20" s="31"/>
    </row>
    <row r="21" spans="1:12" x14ac:dyDescent="0.25">
      <c r="A21" s="25">
        <v>6</v>
      </c>
      <c r="B21" s="5" t="s">
        <v>25</v>
      </c>
      <c r="C21" s="12"/>
      <c r="D21" s="14"/>
      <c r="E21" s="14"/>
      <c r="F21" s="14"/>
      <c r="G21" s="14"/>
      <c r="H21" s="14"/>
      <c r="I21" s="14"/>
      <c r="J21" s="15"/>
      <c r="K21" s="15"/>
      <c r="L21" s="15"/>
    </row>
    <row r="22" spans="1:12" ht="150" customHeight="1" x14ac:dyDescent="0.25">
      <c r="A22" s="33"/>
      <c r="B22" s="34" t="s">
        <v>26</v>
      </c>
      <c r="C22" s="12" t="s">
        <v>27</v>
      </c>
      <c r="D22" s="32">
        <f>D24*D26*12/1000000</f>
        <v>1230.8782799999999</v>
      </c>
      <c r="E22" s="32">
        <f t="shared" ref="E22:L22" si="3">E24*E26*12/1000000</f>
        <v>1279.1592000000001</v>
      </c>
      <c r="F22" s="32">
        <f t="shared" si="3"/>
        <v>1285.598064</v>
      </c>
      <c r="G22" s="32">
        <f t="shared" si="3"/>
        <v>1321.1407200000001</v>
      </c>
      <c r="H22" s="32">
        <f t="shared" si="3"/>
        <v>1437.1860959999999</v>
      </c>
      <c r="I22" s="32">
        <f t="shared" si="3"/>
        <v>1570.8</v>
      </c>
      <c r="J22" s="32">
        <f t="shared" si="3"/>
        <v>1727.88</v>
      </c>
      <c r="K22" s="32">
        <f t="shared" si="3"/>
        <v>1900.6680000000006</v>
      </c>
      <c r="L22" s="32">
        <f t="shared" si="3"/>
        <v>2090.7348000000006</v>
      </c>
    </row>
    <row r="23" spans="1:12" x14ac:dyDescent="0.25">
      <c r="A23" s="33"/>
      <c r="B23" s="34"/>
      <c r="C23" s="12" t="s">
        <v>28</v>
      </c>
      <c r="D23" s="32"/>
      <c r="E23" s="32"/>
      <c r="F23" s="32"/>
      <c r="G23" s="32"/>
      <c r="H23" s="32"/>
      <c r="I23" s="32"/>
      <c r="J23" s="32"/>
      <c r="K23" s="32"/>
      <c r="L23" s="32"/>
    </row>
    <row r="24" spans="1:12" ht="51" x14ac:dyDescent="0.25">
      <c r="A24" s="24"/>
      <c r="B24" s="8" t="s">
        <v>29</v>
      </c>
      <c r="C24" s="9" t="s">
        <v>28</v>
      </c>
      <c r="D24" s="14">
        <v>23882</v>
      </c>
      <c r="E24" s="14">
        <v>25575</v>
      </c>
      <c r="F24" s="14">
        <v>27892</v>
      </c>
      <c r="G24" s="14">
        <v>30413</v>
      </c>
      <c r="H24" s="14">
        <v>34063</v>
      </c>
      <c r="I24" s="14">
        <v>38500</v>
      </c>
      <c r="J24" s="4">
        <f>I24*1.1</f>
        <v>42350</v>
      </c>
      <c r="K24" s="4">
        <f t="shared" ref="K24:L24" si="4">J24*1.1</f>
        <v>46585.000000000007</v>
      </c>
      <c r="L24" s="4">
        <f t="shared" si="4"/>
        <v>51243.500000000015</v>
      </c>
    </row>
    <row r="25" spans="1:12" x14ac:dyDescent="0.25">
      <c r="A25" s="24"/>
      <c r="B25" s="8" t="s">
        <v>38</v>
      </c>
      <c r="C25" s="9"/>
      <c r="D25" s="14"/>
      <c r="E25" s="23">
        <f>E24/D24*100</f>
        <v>107.08902102001507</v>
      </c>
      <c r="F25" s="23">
        <f t="shared" ref="F25:L25" si="5">F24/E24*100</f>
        <v>109.05962854349951</v>
      </c>
      <c r="G25" s="23">
        <f t="shared" si="5"/>
        <v>109.0384339595583</v>
      </c>
      <c r="H25" s="23">
        <f t="shared" si="5"/>
        <v>112.00144674974517</v>
      </c>
      <c r="I25" s="23">
        <f>I24/H24*100</f>
        <v>113.02586384053077</v>
      </c>
      <c r="J25" s="23">
        <f t="shared" si="5"/>
        <v>110.00000000000001</v>
      </c>
      <c r="K25" s="23">
        <f t="shared" si="5"/>
        <v>110.00000000000001</v>
      </c>
      <c r="L25" s="23">
        <f t="shared" si="5"/>
        <v>110.00000000000001</v>
      </c>
    </row>
    <row r="26" spans="1:12" ht="25.5" x14ac:dyDescent="0.25">
      <c r="A26" s="24"/>
      <c r="B26" s="8" t="s">
        <v>30</v>
      </c>
      <c r="C26" s="9" t="s">
        <v>31</v>
      </c>
      <c r="D26" s="14">
        <v>4295</v>
      </c>
      <c r="E26" s="14">
        <v>4168</v>
      </c>
      <c r="F26" s="14">
        <v>3841</v>
      </c>
      <c r="G26" s="14">
        <v>3620</v>
      </c>
      <c r="H26" s="14">
        <v>3516</v>
      </c>
      <c r="I26" s="14">
        <v>3400</v>
      </c>
      <c r="J26" s="14">
        <v>3400</v>
      </c>
      <c r="K26" s="14">
        <v>3400</v>
      </c>
      <c r="L26" s="14">
        <v>3400</v>
      </c>
    </row>
    <row r="27" spans="1:12" x14ac:dyDescent="0.25">
      <c r="A27" s="24"/>
      <c r="B27" s="8" t="s">
        <v>38</v>
      </c>
      <c r="C27" s="9"/>
      <c r="D27" s="14"/>
      <c r="E27" s="23">
        <f>E26/D26*100</f>
        <v>97.043073341094299</v>
      </c>
      <c r="F27" s="23">
        <f t="shared" ref="F27" si="6">F26/E26*100</f>
        <v>92.154510556621887</v>
      </c>
      <c r="G27" s="23">
        <f t="shared" ref="G27" si="7">G26/F26*100</f>
        <v>94.246290028638384</v>
      </c>
      <c r="H27" s="23">
        <f t="shared" ref="H27" si="8">H26/G26*100</f>
        <v>97.127071823204432</v>
      </c>
      <c r="I27" s="23">
        <f t="shared" ref="I27" si="9">I26/H26*100</f>
        <v>96.700796359499435</v>
      </c>
      <c r="J27" s="23">
        <f t="shared" ref="J27" si="10">J26/I26*100</f>
        <v>100</v>
      </c>
      <c r="K27" s="23">
        <f t="shared" ref="K27" si="11">K26/J26*100</f>
        <v>100</v>
      </c>
      <c r="L27" s="23">
        <f t="shared" ref="L27" si="12">L26/K26*100</f>
        <v>100</v>
      </c>
    </row>
  </sheetData>
  <mergeCells count="45">
    <mergeCell ref="H8:H9"/>
    <mergeCell ref="I8:I9"/>
    <mergeCell ref="J8:J9"/>
    <mergeCell ref="A12:A13"/>
    <mergeCell ref="B12:B13"/>
    <mergeCell ref="D12:D13"/>
    <mergeCell ref="E12:E13"/>
    <mergeCell ref="F12:F13"/>
    <mergeCell ref="G12:G13"/>
    <mergeCell ref="H12:H13"/>
    <mergeCell ref="A8:A9"/>
    <mergeCell ref="B8:B9"/>
    <mergeCell ref="D8:D9"/>
    <mergeCell ref="E8:E9"/>
    <mergeCell ref="F8:F9"/>
    <mergeCell ref="G8:G9"/>
    <mergeCell ref="E22:E23"/>
    <mergeCell ref="F22:F23"/>
    <mergeCell ref="I12:I13"/>
    <mergeCell ref="J12:J13"/>
    <mergeCell ref="A19:A20"/>
    <mergeCell ref="B19:B20"/>
    <mergeCell ref="D19:D20"/>
    <mergeCell ref="E19:E20"/>
    <mergeCell ref="F19:F20"/>
    <mergeCell ref="G19:G20"/>
    <mergeCell ref="H19:H20"/>
    <mergeCell ref="I19:I20"/>
    <mergeCell ref="J19:J20"/>
    <mergeCell ref="A1:L1"/>
    <mergeCell ref="L8:L9"/>
    <mergeCell ref="L12:L13"/>
    <mergeCell ref="L19:L20"/>
    <mergeCell ref="L22:L23"/>
    <mergeCell ref="G22:G23"/>
    <mergeCell ref="H22:H23"/>
    <mergeCell ref="I22:I23"/>
    <mergeCell ref="J22:J23"/>
    <mergeCell ref="K8:K9"/>
    <mergeCell ref="K12:K13"/>
    <mergeCell ref="K19:K20"/>
    <mergeCell ref="K22:K23"/>
    <mergeCell ref="A22:A23"/>
    <mergeCell ref="B22:B23"/>
    <mergeCell ref="D22:D2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kez-econom@yandex.ru</dc:creator>
  <cp:lastModifiedBy>User</cp:lastModifiedBy>
  <cp:lastPrinted>2023-11-02T09:43:14Z</cp:lastPrinted>
  <dcterms:created xsi:type="dcterms:W3CDTF">2023-10-31T06:29:19Z</dcterms:created>
  <dcterms:modified xsi:type="dcterms:W3CDTF">2023-11-02T09:44:00Z</dcterms:modified>
</cp:coreProperties>
</file>