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65" windowWidth="15120" windowHeight="7950"/>
  </bookViews>
  <sheets>
    <sheet name="форма 1" sheetId="12" r:id="rId1"/>
    <sheet name="форма 2" sheetId="13" r:id="rId2"/>
    <sheet name="форма 3" sheetId="14" r:id="rId3"/>
    <sheet name="форма 4" sheetId="15" r:id="rId4"/>
    <sheet name="форма 5" sheetId="16" r:id="rId5"/>
    <sheet name="форма 6" sheetId="17" r:id="rId6"/>
    <sheet name="форма 7" sheetId="18" r:id="rId7"/>
    <sheet name="форма 8" sheetId="19" r:id="rId8"/>
  </sheets>
  <definedNames>
    <definedName name="_xlnm.Print_Titles" localSheetId="0">'форма 1'!$7:$9</definedName>
    <definedName name="_xlnm.Print_Titles" localSheetId="1">'форма 2'!$7:$7</definedName>
    <definedName name="_xlnm.Print_Area" localSheetId="0">'форма 1'!$A$1:$L$51</definedName>
  </definedNames>
  <calcPr calcId="124519" calcOnSave="0"/>
</workbook>
</file>

<file path=xl/calcChain.xml><?xml version="1.0" encoding="utf-8"?>
<calcChain xmlns="http://schemas.openxmlformats.org/spreadsheetml/2006/main">
  <c r="J35" i="12"/>
  <c r="J24"/>
  <c r="C83" i="17" l="1"/>
  <c r="D76"/>
  <c r="C76"/>
  <c r="D83"/>
  <c r="D90"/>
  <c r="C90"/>
  <c r="F64"/>
  <c r="E64"/>
  <c r="E14" s="1"/>
  <c r="F69"/>
  <c r="F63" s="1"/>
  <c r="F61" s="1"/>
  <c r="F60" s="1"/>
  <c r="E69"/>
  <c r="E63" s="1"/>
  <c r="E88"/>
  <c r="E89"/>
  <c r="E87"/>
  <c r="E81"/>
  <c r="E82"/>
  <c r="E80"/>
  <c r="E74"/>
  <c r="E75"/>
  <c r="E73"/>
  <c r="F23"/>
  <c r="F21" s="1"/>
  <c r="E23"/>
  <c r="E21"/>
  <c r="E20" s="1"/>
  <c r="F33"/>
  <c r="F31" s="1"/>
  <c r="F30" s="1"/>
  <c r="E33"/>
  <c r="E31" s="1"/>
  <c r="E43"/>
  <c r="F43"/>
  <c r="F41" s="1"/>
  <c r="F40" s="1"/>
  <c r="E41"/>
  <c r="E53"/>
  <c r="F53"/>
  <c r="M42" i="16"/>
  <c r="P17"/>
  <c r="M35"/>
  <c r="N37"/>
  <c r="O37"/>
  <c r="Q39"/>
  <c r="P40"/>
  <c r="Q40"/>
  <c r="Q38"/>
  <c r="M21"/>
  <c r="M41"/>
  <c r="M37" s="1"/>
  <c r="Q43"/>
  <c r="O42"/>
  <c r="O41" s="1"/>
  <c r="N42"/>
  <c r="O21"/>
  <c r="N21"/>
  <c r="N20" s="1"/>
  <c r="Q29"/>
  <c r="Q28"/>
  <c r="Q27"/>
  <c r="Q26"/>
  <c r="Q24"/>
  <c r="Q25"/>
  <c r="O13"/>
  <c r="O12" s="1"/>
  <c r="N13"/>
  <c r="N12" s="1"/>
  <c r="Q19"/>
  <c r="Q16"/>
  <c r="P18"/>
  <c r="Q18"/>
  <c r="J33" i="12"/>
  <c r="K33"/>
  <c r="K34"/>
  <c r="K32"/>
  <c r="J32"/>
  <c r="I32"/>
  <c r="K31"/>
  <c r="J31"/>
  <c r="I31"/>
  <c r="J26"/>
  <c r="K26"/>
  <c r="J25"/>
  <c r="I24"/>
  <c r="K23"/>
  <c r="J23"/>
  <c r="I23"/>
  <c r="K22"/>
  <c r="J22"/>
  <c r="I22"/>
  <c r="K21"/>
  <c r="J21"/>
  <c r="I21"/>
  <c r="K20"/>
  <c r="J20"/>
  <c r="I20"/>
  <c r="K19"/>
  <c r="J19"/>
  <c r="I19"/>
  <c r="K18"/>
  <c r="J18"/>
  <c r="I18"/>
  <c r="K17"/>
  <c r="J17"/>
  <c r="I17"/>
  <c r="K13"/>
  <c r="K14"/>
  <c r="J14"/>
  <c r="J12"/>
  <c r="J10" i="19"/>
  <c r="F10"/>
  <c r="G64" i="17"/>
  <c r="M13" i="16"/>
  <c r="M12" s="1"/>
  <c r="G13" i="14"/>
  <c r="E16" i="17"/>
  <c r="J37" i="12"/>
  <c r="N35" i="16"/>
  <c r="N34" s="1"/>
  <c r="O35"/>
  <c r="O34" s="1"/>
  <c r="P22"/>
  <c r="Q22"/>
  <c r="K13" i="15"/>
  <c r="J13"/>
  <c r="K21"/>
  <c r="J21"/>
  <c r="K12"/>
  <c r="J12"/>
  <c r="K50" i="12"/>
  <c r="K51"/>
  <c r="K49"/>
  <c r="K48"/>
  <c r="K45"/>
  <c r="K46"/>
  <c r="K47"/>
  <c r="K44"/>
  <c r="K40"/>
  <c r="K41"/>
  <c r="K42"/>
  <c r="K39"/>
  <c r="K37"/>
  <c r="K28"/>
  <c r="K30"/>
  <c r="K25"/>
  <c r="K15"/>
  <c r="K12"/>
  <c r="J51"/>
  <c r="I51"/>
  <c r="J50"/>
  <c r="I50"/>
  <c r="J49"/>
  <c r="I49"/>
  <c r="J48"/>
  <c r="I48"/>
  <c r="J47"/>
  <c r="I47"/>
  <c r="J46"/>
  <c r="I46"/>
  <c r="J45"/>
  <c r="I45"/>
  <c r="J44"/>
  <c r="I44"/>
  <c r="J42"/>
  <c r="I42"/>
  <c r="J41"/>
  <c r="I41"/>
  <c r="J40"/>
  <c r="I40"/>
  <c r="J39"/>
  <c r="I39"/>
  <c r="I37"/>
  <c r="J30"/>
  <c r="I30"/>
  <c r="I29"/>
  <c r="J28"/>
  <c r="I28"/>
  <c r="I27"/>
  <c r="I26"/>
  <c r="I25"/>
  <c r="J15"/>
  <c r="I15"/>
  <c r="I14"/>
  <c r="J13"/>
  <c r="I13"/>
  <c r="I12"/>
  <c r="J11" i="19"/>
  <c r="F11" s="1"/>
  <c r="J9"/>
  <c r="F9" s="1"/>
  <c r="K36" i="15"/>
  <c r="J36"/>
  <c r="J40"/>
  <c r="K40"/>
  <c r="J38"/>
  <c r="K38"/>
  <c r="J34"/>
  <c r="K34"/>
  <c r="J32"/>
  <c r="K32"/>
  <c r="K30"/>
  <c r="J30"/>
  <c r="K47"/>
  <c r="J47"/>
  <c r="E51" i="17"/>
  <c r="E50" s="1"/>
  <c r="Q48" i="16"/>
  <c r="P36"/>
  <c r="Q36"/>
  <c r="Q14"/>
  <c r="P14"/>
  <c r="K46" i="15"/>
  <c r="J46"/>
  <c r="K39"/>
  <c r="J39"/>
  <c r="K37"/>
  <c r="J37"/>
  <c r="K35"/>
  <c r="J35"/>
  <c r="K31"/>
  <c r="J31"/>
  <c r="K33"/>
  <c r="J33"/>
  <c r="J29"/>
  <c r="K29"/>
  <c r="J20"/>
  <c r="K20"/>
  <c r="J10"/>
  <c r="F16" i="17"/>
  <c r="K15" i="15"/>
  <c r="J15"/>
  <c r="F51" i="17"/>
  <c r="Q15" i="16"/>
  <c r="Q23"/>
  <c r="Q44"/>
  <c r="Q46"/>
  <c r="Q47"/>
  <c r="N32"/>
  <c r="N31" s="1"/>
  <c r="N11" s="1"/>
  <c r="O32"/>
  <c r="O31" s="1"/>
  <c r="M31"/>
  <c r="P46"/>
  <c r="P23"/>
  <c r="P15"/>
  <c r="J13" i="19"/>
  <c r="F13"/>
  <c r="J14"/>
  <c r="F14" s="1"/>
  <c r="J12"/>
  <c r="F12"/>
  <c r="J48" i="15"/>
  <c r="K48"/>
  <c r="J44"/>
  <c r="K44"/>
  <c r="J18"/>
  <c r="K18"/>
  <c r="J16"/>
  <c r="K16"/>
  <c r="J14"/>
  <c r="K14"/>
  <c r="K10"/>
  <c r="K49"/>
  <c r="J49"/>
  <c r="K19"/>
  <c r="J19"/>
  <c r="K17"/>
  <c r="J17"/>
  <c r="K11"/>
  <c r="J11"/>
  <c r="K42"/>
  <c r="J42"/>
  <c r="J28"/>
  <c r="K28"/>
  <c r="J24"/>
  <c r="K24"/>
  <c r="J25"/>
  <c r="K25"/>
  <c r="J26"/>
  <c r="K26"/>
  <c r="J27"/>
  <c r="K27"/>
  <c r="K23"/>
  <c r="J23"/>
  <c r="F14" i="17"/>
  <c r="E19"/>
  <c r="G33"/>
  <c r="F18"/>
  <c r="F17"/>
  <c r="F15"/>
  <c r="E18"/>
  <c r="E17"/>
  <c r="E15"/>
  <c r="F19" l="1"/>
  <c r="G19" s="1"/>
  <c r="G63"/>
  <c r="E61"/>
  <c r="G61" s="1"/>
  <c r="G23"/>
  <c r="E30"/>
  <c r="G31"/>
  <c r="E13"/>
  <c r="G53"/>
  <c r="F13"/>
  <c r="G21"/>
  <c r="G14"/>
  <c r="P42" i="16"/>
  <c r="M11"/>
  <c r="M10" s="1"/>
  <c r="N41"/>
  <c r="N10" s="1"/>
  <c r="M20"/>
  <c r="Q42"/>
  <c r="P21"/>
  <c r="P35"/>
  <c r="M34"/>
  <c r="P34" s="1"/>
  <c r="P13"/>
  <c r="Q34"/>
  <c r="P37"/>
  <c r="E40" i="17"/>
  <c r="F11"/>
  <c r="F10" s="1"/>
  <c r="G51"/>
  <c r="G30"/>
  <c r="Q35" i="16"/>
  <c r="P12"/>
  <c r="P41"/>
  <c r="Q12"/>
  <c r="Q41"/>
  <c r="Q13"/>
  <c r="F20" i="17"/>
  <c r="G20" s="1"/>
  <c r="F50"/>
  <c r="G50" s="1"/>
  <c r="Q21" i="16"/>
  <c r="O20"/>
  <c r="O11" s="1"/>
  <c r="O10" s="1"/>
  <c r="E60" i="17" l="1"/>
  <c r="G60" s="1"/>
  <c r="E11"/>
  <c r="E10" s="1"/>
  <c r="G10" s="1"/>
  <c r="G13"/>
  <c r="Q37" i="16"/>
  <c r="P20"/>
  <c r="Q20"/>
  <c r="P11"/>
  <c r="Q11"/>
  <c r="G11" i="17" l="1"/>
  <c r="Q10" i="16"/>
  <c r="P10"/>
</calcChain>
</file>

<file path=xl/sharedStrings.xml><?xml version="1.0" encoding="utf-8"?>
<sst xmlns="http://schemas.openxmlformats.org/spreadsheetml/2006/main" count="2268" uniqueCount="699">
  <si>
    <t>Отутствие компютеров и интернета в сельских Домах культуры</t>
  </si>
  <si>
    <t>Подготовка, выпуск, переиздание информационно-методических материалов и методических рекомендаций для учреждений клубного типа</t>
  </si>
  <si>
    <t>Повышение качества и доступности муниципальных услуг по организации досуга и услуг организаций культуры</t>
  </si>
  <si>
    <t xml:space="preserve"> Значения целевого показателя (индикатора)</t>
  </si>
  <si>
    <t>Факт на конец отчетного периода, нарастающим итогом</t>
  </si>
  <si>
    <t>Обеспечение сохранности имущества учреждений культуры</t>
  </si>
  <si>
    <t>Экскурсионное обслуживание</t>
  </si>
  <si>
    <t>Хранение и систематизация музейных коллекций и музейных предметов</t>
  </si>
  <si>
    <t>Выявление и собирание предметов музейного значения, постановка на государственный учёт, регистрация в главной инвентарной книге</t>
  </si>
  <si>
    <t>Пополнение музейного фонда МБУК "Кезский РКМ", организация историко-бытовых, этнографических экспедиций</t>
  </si>
  <si>
    <t>Оцифровка музейных предметов</t>
  </si>
  <si>
    <t>Проведение фотофиксации музейных предметов, подготовка к публикации</t>
  </si>
  <si>
    <t>Проведение переучёта музейного собрания</t>
  </si>
  <si>
    <t xml:space="preserve">обеспечение сохранности музейного фонда </t>
  </si>
  <si>
    <t>Инвентаризации музейных предметов</t>
  </si>
  <si>
    <t xml:space="preserve">Организация мероприятий по проведению консервации, реставрации  музейных предметов </t>
  </si>
  <si>
    <t>Разработка комплекса мер по расширению практики обмена выставками между музеями Удмуртской Республики</t>
  </si>
  <si>
    <t>Разработка комплекса мер по работе МБУК «Кезский РКМ» в вечернее и ночное время</t>
  </si>
  <si>
    <t>Специальная оценка условий труда и приведение их в соответствие с установленными требованиями</t>
  </si>
  <si>
    <t>Охранная сигнализация функционирует только в Кезском РДК. В остальных учреждениях культуры мероприятие не реализуется ввиду отсутствия финансирования.</t>
  </si>
  <si>
    <t>Создание условий для реализации муниципальной программы</t>
  </si>
  <si>
    <t>Организация библиотечного обслуживания населения</t>
  </si>
  <si>
    <t>Уточнение перечня муниципальных услуг (работ) в сфере культуры</t>
  </si>
  <si>
    <t>Отсутствие бюджетного финансирования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</si>
  <si>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</si>
  <si>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</si>
  <si>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Зам. главы Администрации МО "Кезский район" по социальному развитию</t>
  </si>
  <si>
    <t>Организация мероприятий в сфере культуры</t>
  </si>
  <si>
    <t>Наименование муниципальной программы, подпрограммы</t>
  </si>
  <si>
    <t>Источник финансирования</t>
  </si>
  <si>
    <t>Бюджет муниципального образования "Кезский район"</t>
  </si>
  <si>
    <t>в том числе:</t>
  </si>
  <si>
    <t>В филиале отсутствует цифровой фотоаппарат для фотофиксации вещевых и изобразительных  источников</t>
  </si>
  <si>
    <t xml:space="preserve"> Для проведения сверки необходимо  ограничить работу с посетителями на 2-3 месяца, что негативно может сказаться на выполнениии муниципального задания</t>
  </si>
  <si>
    <t>Реализацию данного мероприятия  необходимо провести поэтапно. Начальный этап: организация  соответствующего места хранения  согласно федерального закодательства.  Организация фондохранилища музея  финансируется за счет средств от приносящей доход деятельности. Получение разрешения на хранение предметов с драгоценными м еталлами приоритетным не является.</t>
  </si>
  <si>
    <t xml:space="preserve"> В МБУК "Кезский РКМ" проводятся акции Ночь музеев, Ночь искусств, в рамках которых организуется вечернее обслуживание, с  февраля  2016 года установлена продолжительность  рабочего дня в четверг до 19-00 </t>
  </si>
  <si>
    <t>Сохранение, использование и популяризация объектов культурного наследия  в  полномочии  местного самоуправления</t>
  </si>
  <si>
    <t>Сохранение, использование и популяризация объектов культурного наследия  в  полномочии  местного самоуправления.  Проведена выездная проверка специалистами Агентства по  государственной охране объектов культурного наследия УР 2 ОКН в МО "Кезское".   Проведены 2  внеплановые проверки  специалистами Агентства по  государственной охране объектов культурного наследия УР 2 ОКН (МО "Кезское", МО "Большеолыпское")</t>
  </si>
  <si>
    <t>Отсутствие специалистов -аккомпаниаторов, музыкальных инструментов и  акустических систем. Низкий уровень материально-технической оснащенности СДК.</t>
  </si>
  <si>
    <t>Система видеонаблюдения функционирует только в Кезском РДК.  В остальных учреждениях культуры мероприятие не реализуется ввиду отсутствия финансирования.</t>
  </si>
  <si>
    <t xml:space="preserve"> Плановый объем  выполнен благодаря активизации проведения познавательных мероприятий в с.Кулига на истоке Камы для учащихся школ района</t>
  </si>
  <si>
    <t>Администрация МО "Кезский район"</t>
  </si>
  <si>
    <t xml:space="preserve"> Увеличение количества посещений, количества пользователей, количества организованных и проведенных культурно-массовых мероприятий</t>
  </si>
  <si>
    <t>увеличение за счет программы ИРБИС,В Отдел комплектования и обработки литературы   требуется   отдельный специалист, занимающийся  ведением электронного каталога (согласно типовым штатам).</t>
  </si>
  <si>
    <t xml:space="preserve">Выдвижение кандидатур (работник и коллектив художественной самодеятельности) на награждение премией Поскребышева учреждениями культуры </t>
  </si>
  <si>
    <t xml:space="preserve">Проведение плановой и внеплановой аттестации работников муниципальных учреждений культуры муниципального образования «Кезский район» </t>
  </si>
  <si>
    <t xml:space="preserve">Профессиональная ориентация старшеклассников, в том числе в целях обеспечения муниципальных учреждений культуры муниципального образования «Кезский район» квалифицированными и творческими кадрами </t>
  </si>
  <si>
    <t xml:space="preserve">Поиск молодых специалистов для работы в муниципальных учреждениях культуры муниципального образования «Кезский район» </t>
  </si>
  <si>
    <t xml:space="preserve">Привлечение молодых специалистов для работы в муниципальных учреждениях культуры муниципального образования «Кезский район» </t>
  </si>
  <si>
    <t xml:space="preserve">Повышение квалификации работников муниципальных учреждений культуры осуществляется на базе АОУ ДПО УР «Центр повышения квалификации работников культуры Удмуртской Республики» </t>
  </si>
  <si>
    <t>Доступность населения МО «Кезский район» в получении качественных муниципальных услуг (работ).</t>
  </si>
  <si>
    <t>Вовлечение населения района в культурно-досуговую деятельность, удовлетворение потребностей личности в ее культурно-творческом самовыражении .</t>
  </si>
  <si>
    <t>Поышение исполнительского мастерства художественных самодеятельных коллективов</t>
  </si>
  <si>
    <t>Организация и проведение театрализованных праздников народного календаря, массовых гуляний</t>
  </si>
  <si>
    <t>Сбор этнографических материалов (1 этнографическая  экспедиция)</t>
  </si>
  <si>
    <t>Развитие основных 9 видов (подвидов) декоративно-прикладного искусства при Доме ремёсел.</t>
  </si>
  <si>
    <t>Изготовление изделий декоративно-прикладного искусства и ремёсел, внесённых в республиканский электронный каталог</t>
  </si>
  <si>
    <t>Количество предметов, внесенных в республиканский электронный каталог по декоративно-прикладному искусству - 7 единиц</t>
  </si>
  <si>
    <t>Строительство, ремонт и приобретение зданий и сооружений</t>
  </si>
  <si>
    <t>Уменьшение доли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</si>
  <si>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 xml:space="preserve">Организация досуга, предоставление услуг организаций культуры 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</si>
  <si>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</si>
  <si>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</si>
  <si>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 (годов.)</t>
  </si>
  <si>
    <t>Обоснование отклонений значений целевого показателя (индикатора)</t>
  </si>
  <si>
    <t>Форма 1. Отчет о достигнутых значениях целевых показателей (индикаторов) муниципальной программы</t>
  </si>
  <si>
    <t>Увеличение количества
объектов культурного наследия, их сохранение и повышение значимости</t>
  </si>
  <si>
    <t>Совершенствование механизма формирования муниципального задания</t>
  </si>
  <si>
    <t>Развитие системы обратной связи для повышения качества оказываемых услуг, повышение удовлетворенности потребителей услуг</t>
  </si>
  <si>
    <t>Обеспечение деятельности централизованной бухгалтерии и прочих учреждений</t>
  </si>
  <si>
    <t>Повышение информационной открытости органов местного самоуправления муниципального образования «Кезский район»  в сфере культуры</t>
  </si>
  <si>
    <t xml:space="preserve">Организация системы регулярного мониторинга удовлетворенности потребителей муниципальных услуг их качеством и доступностью в муниципальных учреждениях культуры муниципального образования «Кезский район» </t>
  </si>
  <si>
    <t>Публикация на официальном сайте Администрации муниципального образования «Кезский район» и поддержание в актуальном состоянии информации об отделе культуры , его структурных подразделениях, а также муниципальных учреждениях культуры муниципального образования «Кезский район» , контактных телефонах и адресах электронной почты</t>
  </si>
  <si>
    <t xml:space="preserve">Развитие местного народного творчества   </t>
  </si>
  <si>
    <t>Расходы бюджета муниципального района  на выполнение муниципальной работы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</si>
  <si>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</si>
  <si>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</si>
  <si>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</si>
  <si>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</si>
  <si>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И</t>
  </si>
  <si>
    <t>Рз</t>
  </si>
  <si>
    <t>Пр</t>
  </si>
  <si>
    <t>ЦС</t>
  </si>
  <si>
    <t>ВР</t>
  </si>
  <si>
    <t>Всего</t>
  </si>
  <si>
    <t>Форма 7. 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</si>
  <si>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</si>
  <si>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</si>
  <si>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</si>
  <si>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</si>
  <si>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 xml:space="preserve"> Библиотечное, библиографическое и информационное обслуживание пользователей библиотеки (в стационарных условиях)</t>
  </si>
  <si>
    <t>Библиотечное, библиографическое и информационное обслуживание пользователей библиотеки (вне стационара)</t>
  </si>
  <si>
    <t xml:space="preserve"> Библиографическая  обработка документов и создание  каталогов</t>
  </si>
  <si>
    <t xml:space="preserve">Количество документов </t>
  </si>
  <si>
    <t>Количество документов</t>
  </si>
  <si>
    <t xml:space="preserve">отсутствие финансирования </t>
  </si>
  <si>
    <t>Установка и техническое обслуживание системы видеонаблюдения в учреждениях культуры</t>
  </si>
  <si>
    <t>Проведение мероприятий по обеспечению пожарной безопасности</t>
  </si>
  <si>
    <t>Проведение районных, республиканских, межрегиональных праздников, фестивалей, торжеств по поводу юбилейных дат на базе музейных учреждений района</t>
  </si>
  <si>
    <t xml:space="preserve">МБУК "Кезский РДР" выдан Сертификат- подтверждение о развитии на территории МО "Кезский район" следующих видов (подвидов) декоративно-прикладного искусства и ремесел: 
1. Традиционное ткачество .
 2. Традиционный костюм.
 3.Костюмная кукла.
 4.Художественная резьба по дереву.
 5.Художественная обработка бересты.
 6.Художественная обработка лозы.
 7.Столярно-токарное ремесло.
 8.Художественная обработка соломки
 9.Художественная керамика.
Основание: протоколы Художественного совета АУК УР "Национальный центр декоративно-прикладного искусства и ремесел"
</t>
  </si>
  <si>
    <t>Внесение изменений в муниципальные правовые акты, регулирующие вопросы оплаты труда работников муниципальных учреждений культуры</t>
  </si>
  <si>
    <t>Правовые акты по оплате труда работников муниципальных учрежденйи культуры</t>
  </si>
  <si>
    <t>Рассмотрение обращений граждан по вопросам сферы культуры, принятие мер реагирования</t>
  </si>
  <si>
    <t>5</t>
  </si>
  <si>
    <t>Обеспечение доступности сведений для взаимодействия с населением</t>
  </si>
  <si>
    <t>№ п/п</t>
  </si>
  <si>
    <t>Единица измерения</t>
  </si>
  <si>
    <t>Наименование целевого показателя (индикатора)</t>
  </si>
  <si>
    <t>Ожидаемый непосредственный результат</t>
  </si>
  <si>
    <t>2</t>
  </si>
  <si>
    <t>1</t>
  </si>
  <si>
    <t>Код аналитической программной классификации</t>
  </si>
  <si>
    <t>Пп</t>
  </si>
  <si>
    <t>ОМ</t>
  </si>
  <si>
    <t>М</t>
  </si>
  <si>
    <t>01</t>
  </si>
  <si>
    <t>02</t>
  </si>
  <si>
    <t>03</t>
  </si>
  <si>
    <t>04</t>
  </si>
  <si>
    <t>МП</t>
  </si>
  <si>
    <t>Наименование подпрограммы, основного мероприятия, мероприятия</t>
  </si>
  <si>
    <t>3</t>
  </si>
  <si>
    <t>4</t>
  </si>
  <si>
    <t>человек</t>
  </si>
  <si>
    <t>процентов</t>
  </si>
  <si>
    <t>единиц</t>
  </si>
  <si>
    <t>07</t>
  </si>
  <si>
    <t>08</t>
  </si>
  <si>
    <t>Уровень удовлетворенности населения качеством и доступностью муниципальных услуг в сфере культуры</t>
  </si>
  <si>
    <t>Организация нестационарных пунктов библиотечного обслуживания населения</t>
  </si>
  <si>
    <t>Комплектование библиотечных фондов</t>
  </si>
  <si>
    <t>Уровень фактической обеспеченности библиотеками от нормативной потребности</t>
  </si>
  <si>
    <t>Удельный вес населения, участвующего в платных культурно-досуговых мероприятиях, проводимых муниципальными учреждениями культуры</t>
  </si>
  <si>
    <t xml:space="preserve">Увеличение доли музеев, имеющих сайт в информационной  сети «Интернет» </t>
  </si>
  <si>
    <t>Объем электронного каталога, библиографических записей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</si>
  <si>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</si>
  <si>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 xml:space="preserve"> Создание положительного имиджа территории, расширение зоны  музейного  обслуживания</t>
  </si>
  <si>
    <t>Содействие в подготовке молодых специалистов в учреждениях среднего, высшего профессионального образования и их последующее трудоустройство в муниципальные учреждения культуры муниципального образования «Кезский район»  (целевой набор на получение высшего профессионального образования)</t>
  </si>
  <si>
    <t>Ежегодное издание 2 методических сборников и (или) методических рекомендаций</t>
  </si>
  <si>
    <t>Ежегодное привлечение в музей не менее 7000 посетителей</t>
  </si>
  <si>
    <t>Повышение уровня удовлетворенности  граждан  РФ  качеством предоставления муниципальной услуги</t>
  </si>
  <si>
    <t>Количество предметов  не менее 2500 единиц хранения</t>
  </si>
  <si>
    <t>Методико-организационный отдел МБУК "Кезская МБС"</t>
  </si>
  <si>
    <t xml:space="preserve">Сохранение, использование и популяризация объектов культурного наследия  в  полномочии  местного самоуправления. Из 9 имеющихся в МО "Кезский район"  ОКН   2  ОКН - археологические объекты (федеральная собственность), 1 ОКН  (частная собственность)- утрачен,  4 занесены в реестр муниципальной  собственности.   Согласно действующим нормативным актам консервацию и реставрацию ОКН могут осуществлять только лицензированные организации после получения разрешения органа по государственной охране ОКН. Консервация и реставрация  ОКН в Кезском районе не осуществлялась. </t>
  </si>
  <si>
    <t xml:space="preserve">Передвижные выставки нерентабельны, т.к. большие затраты на перевозку. </t>
  </si>
  <si>
    <t xml:space="preserve"> с августа 2017 года приоритет в фондовой работе отдан занесению музейных предметов в  Госкаталог РФ, поэтому 2-я степень учета (инвентаризация) возможна при наличии дополнительного сотрудника </t>
  </si>
  <si>
    <t>Организовано  и проведено   16  культурно-массовых мероприятия на базе музея, приняли участие в 4 районных мероприятиях.</t>
  </si>
  <si>
    <t>В отчетном году Поскребышевские чтения были посвящены 50-летию районного музея</t>
  </si>
  <si>
    <t>В рамках Верещагинских чтений была организована выставка "Прялка: забытое ремесло" с мастер-классами по  традиционным  удмуртским женским  бытовым занятиям</t>
  </si>
  <si>
    <t>Приобретение вертикальных и горизонтальных витрин, металлических стеллажей, книжных шкафов, огнеупорных сейфов, выставочных модулей</t>
  </si>
  <si>
    <t>Создание официального сайта МБУК «Кезский РКМ"</t>
  </si>
  <si>
    <t>Информирование населения о деятельности  учреждения культуры</t>
  </si>
  <si>
    <t>Развитие местного народного творчества</t>
  </si>
  <si>
    <t>Бюджетный учет исполнения муниципальных заданий, бюджетной сметы, имущества, финансовых обязательств</t>
  </si>
  <si>
    <t>Обеспечение контроля за наличием и движением имущества, использованием материальных, трудовых и финансовых ресурсов</t>
  </si>
  <si>
    <t>Участие в проведении инвентаризации имущества и финансовых обязательств учреждений культуры; ведение учета доходов и расходов от средств, полученных от приносящей доход деятельности</t>
  </si>
  <si>
    <t>Составление и предоставление в установленные сроки отчетности</t>
  </si>
  <si>
    <t>Составление и предоставление в установленном порядке бухгалтерской (финансовой), налоговой и статистической отчетности и сводных бухгалтерских отчетов</t>
  </si>
  <si>
    <t>Начисление заработной платы</t>
  </si>
  <si>
    <t>Начисление заработной платы работникам учреждений культуры, исчисление взносов, налогов, удержаний из заработной платы, своевременное перечисление налогов</t>
  </si>
  <si>
    <t>Составление бюджетных смет учреждений культуры</t>
  </si>
  <si>
    <t>Составление и представление на утверждение в установленном порядке проектов бюджетных смет учреждений культуры</t>
  </si>
  <si>
    <t>Уплата налогов</t>
  </si>
  <si>
    <t xml:space="preserve">Социальная поддержка работников культуры </t>
  </si>
  <si>
    <t>Денежная компенсация работникам учреждений культуры расходов по оплате электроэнергии</t>
  </si>
  <si>
    <r>
      <t xml:space="preserve">Развитие местного народного творчества  </t>
    </r>
    <r>
      <rPr>
        <b/>
        <sz val="8.5"/>
        <color indexed="10"/>
        <rFont val="Times New Roman"/>
        <family val="1"/>
        <charset val="204"/>
      </rPr>
      <t xml:space="preserve"> </t>
    </r>
  </si>
  <si>
    <r>
      <t xml:space="preserve">Развитие местного народного творчества   </t>
    </r>
    <r>
      <rPr>
        <b/>
        <sz val="8.5"/>
        <color indexed="8"/>
        <rFont val="Times New Roman"/>
        <family val="1"/>
        <charset val="204"/>
      </rPr>
      <t xml:space="preserve">    </t>
    </r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</si>
  <si>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</si>
  <si>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</si>
  <si>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</si>
  <si>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</si>
  <si>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</si>
  <si>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Оценка расходов на отчетный год (согласно муниципальной программе), тыс. руб.</t>
  </si>
  <si>
    <t>Организация и проведение культурно-массовых мероприятий творческих (фестиваль, выставка, конкурс, смотр), разработка положений</t>
  </si>
  <si>
    <t xml:space="preserve">Инвентаризация  музейных предметов не проводилась </t>
  </si>
  <si>
    <t>Мероприятий по  консервации и реставрации  музейных предметов  непроводились</t>
  </si>
  <si>
    <t>Мероприятий по  консервации и реставрации  музейных предметов  не проводились, т.к.  такие мероприятия должны проводить узкоквалифицированные,  имеющие соответствующую лицензию специалисты.  Финансирование таких мероприятий в бюджет не заложено</t>
  </si>
  <si>
    <t>создана группа "Кезский районный музей имени О.А. Поскребышева" в социальных сетях</t>
  </si>
  <si>
    <t xml:space="preserve">Проведение мероприятий по обеспечению безопасности </t>
  </si>
  <si>
    <t xml:space="preserve">В учреждениях культуры клубного типа установлены АПС, кроме Юскинского СДК, Дома фольклора, на обслуживание АПС подписаны договора только с МБУК "Кезский РДК" и МБУК "КДК "ЛЕСПРОМХОЗ". 
        Финансовые средства требуются для выполнения предписаний Госпожнадзора: пропитка огнезащитным составом сценических коробок, одежды сцены, чердачных помещений. </t>
  </si>
  <si>
    <t>Требуются финансовые средства в размере 500 тыс. руб. для обслуживания АПС в сельских учреждениях культуры, 160 тыс.руб. на установку АПС в Юскинском СДК и Доме фольклора</t>
  </si>
  <si>
    <t>В учреждениях по мере необходимости шьются, приобретаются сценические и театральные костюмы за счет собственных средств.</t>
  </si>
  <si>
    <t>Приобретение и монтаж оборудования для кинозала</t>
  </si>
  <si>
    <t xml:space="preserve">Формирование передвижного фонда </t>
  </si>
  <si>
    <t>Получение разрешения на хранение музейных предметов с драгоценными  металлами</t>
  </si>
  <si>
    <t>Обеспечение сохранности музейного фонда МБУК "Кезский РКМ"</t>
  </si>
  <si>
    <t>Проведение Поскребышевских  чтений</t>
  </si>
  <si>
    <t>Проведение  Верещагинских  чтений</t>
  </si>
  <si>
    <t>Создание электронных информационных ресурсов: «История сел и деревень Кезского района»,  "Топонимика Кезского района", "Фотоархив Олега Поскребышева"</t>
  </si>
  <si>
    <t>Приобретение фондового и экспозиционно-выставочного оборудования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</si>
  <si>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</si>
  <si>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</si>
  <si>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Создание условий для предоставления муниципальных услуг населению в сфере культуры</t>
  </si>
  <si>
    <t>Организация досуга, предоставление услуг организаций культуры и доступа к музейным фондам</t>
  </si>
  <si>
    <t>Сохранение, использованиеи популяризация объектов культурного наследия</t>
  </si>
  <si>
    <t xml:space="preserve">Повышение квалификации, подготовка и переподготовка кадров муниципальных учреждений культуры муниципального образования «Кезский район» </t>
  </si>
  <si>
    <t xml:space="preserve">Проведение аттестации работников муниципальных учреждений культуры муниципального образования «Кезский район» </t>
  </si>
  <si>
    <t xml:space="preserve">Доля руководителей и специалистов муниципальных учреждений культуры муниципального образования «Кезский район» в возрасте до 35 лет в общем числе руководителей и специалистов муниципальных учреждений культуры муниципального образования «Кезский район» </t>
  </si>
  <si>
    <t>Формирование муниципального задания учредителем в разрезе филиалов МБУК «Кезский РДК», , МБУК КДК "Леспромхоз",МБУК "Кезская МБС", МБУК «Кезский РКМ", МБУК "Кезский РДР"</t>
  </si>
  <si>
    <t xml:space="preserve">Формирование муниципального задания учредителем в разрезе филиалов </t>
  </si>
  <si>
    <t>Расчет размера субсидии на выполнение муниципального задания в разрезе филиалов МБУК «Кезский РДК», , МБУК КДК "Леспромхоз",МБУК "Кезская МБС", МБУК «Кезский РКМ", МБУК "Кезский РДР" на основе единых (групповых) значений нормативных затрат с использованием корректирующих показателей</t>
  </si>
  <si>
    <t>Контроль за публикацией информации на официальных сайтах муниципальных учреждений культуры</t>
  </si>
  <si>
    <t>Создание официальных сайтов муниципальных учреждений культуры</t>
  </si>
  <si>
    <t xml:space="preserve">Формирования независимой системы оценки качества работы муниципальных учреждений культуры </t>
  </si>
  <si>
    <t>рублей</t>
  </si>
  <si>
    <t>__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</si>
  <si>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</si>
  <si>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</si>
  <si>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</si>
  <si>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</si>
  <si>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</si>
  <si>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</si>
  <si>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</si>
  <si>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</si>
  <si>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</si>
  <si>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</si>
  <si>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Ответственный исполнитель, сосполнители</t>
  </si>
  <si>
    <t>Срок выполнения плановый</t>
  </si>
  <si>
    <t>Срок выполнения фактический</t>
  </si>
  <si>
    <t>Достигнутый результат на конец отчетного периода</t>
  </si>
  <si>
    <t>Проблемы, возникшие в ходе реализации мероприятия</t>
  </si>
  <si>
    <t xml:space="preserve">Форма 2. Отчет о выполнении основных мероприятий муниципальной программы </t>
  </si>
  <si>
    <t>Мероприятие не реализовано</t>
  </si>
  <si>
    <t>Учет количества работ    в виде   групповых   форм ( консультации). Повышение  профессионального уровня  библиотечных работников,  проведение работы  по повышению  качества предоставляемых услуг в библиотеке,  совершенствование методической работы,   организация курсов повышения квалификации   для специалистов</t>
  </si>
  <si>
    <t xml:space="preserve">Вовлечение населения района в культурно-досуговую деятельность, удовлетворение потребностей личности в ее культурно-творческом самовыражении </t>
  </si>
  <si>
    <t>Организация клубных формирований (любительских клубов и объединений (естественно-научных, технических, семейного отдыха, спортивных))</t>
  </si>
  <si>
    <t>Организация и проведение культурно-массовых  мероприятий (культурно-массовых и иных зрелищных мероприятий)</t>
  </si>
  <si>
    <t>Организация и проведение культурно-массовых  мероприятий методических (конференции, семинары, мастер-классы и другие мероприятия методического характера)</t>
  </si>
  <si>
    <t>Публичный показ музейных предметов, музейных коллекций</t>
  </si>
  <si>
    <t>Выполнение муниципальной работы по формированию, учету, изучению, обеспечению физического сохранения и безопасности музейных предметов, музейных коллекций</t>
  </si>
  <si>
    <t>Участие в Республиканских, межрегиональных фестивалях и конкурсах</t>
  </si>
  <si>
    <t>Оснащение учреждений культуры народными инструментами и сценическими костюмами</t>
  </si>
  <si>
    <t>Увеличение количества
объектов культурного наследия , на которые разработаны паспорта, проекты зон охраны, предмета охраны, изготовление и установка информационных надписей и обозначений выявленных объектов
культурного наследия</t>
  </si>
  <si>
    <t>Сохранение недвижимых объектов культурного наследия, уменьшение доли объектов культурного наследия, требующих консервации или реставрации, создание условий для дальнейшего использования памятников истории и культуры как объектов социокультурной сферы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</si>
  <si>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</si>
  <si>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Проведение научно-исследовательской работы по выявлению и документированию характерных образцов традиционных художественных промыслов и ремесел</t>
  </si>
  <si>
    <t>Возрождение, сохранение и развитие основных традиционных видов декоративно-прикладного искусства и ремёсел (количество объектов)</t>
  </si>
  <si>
    <t xml:space="preserve">Организация  и проведение культурно-массовых мероприятий </t>
  </si>
  <si>
    <t>Организация  и проведение творческих  выставок по месту расположения организации</t>
  </si>
  <si>
    <t>Развитие платных услуг, производство и реализация  изделий декоративно-прикладного искуства и ремесел</t>
  </si>
  <si>
    <t>Принято постановление Администрации МО "Кезский район" от 07 мая 2015 г. № 690 "Об утверждении показателей эффективности деятельности учреждений культуры МО "Кезский район" и критерии оценки эффективности работы их руководителей", на основании которого выплачивается ежемесячная надбавка за интенсивность и высокие результаты работы.</t>
  </si>
  <si>
    <t>Регулярное размещение информации на сайте Администрации МО "Кезский район" о проводимых мероприятиях учреждений культуры, отчетов о деятельности. Нормативно-правовые акты выкладываются своевременно.</t>
  </si>
  <si>
    <t>Создан официальный сайт только по МБУК "Кезская межпоселенческая библиотечная система" и МБОУ ДО "Кезская ДШИ"</t>
  </si>
  <si>
    <t>Своевременное обновление информации</t>
  </si>
  <si>
    <t>Рассмотрение обращений граждан, решение вопросов с положительным результатом</t>
  </si>
  <si>
    <t>Приведение рабочих мест в муниципальных учреждениях культуры в соответствие с установленными требованиями</t>
  </si>
  <si>
    <t>Доступность населения муниципального образования «Кезский район» в получении качественных муниципальных услуг (работ)</t>
  </si>
  <si>
    <t>собственные средства бюджета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</si>
  <si>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</si>
  <si>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</si>
  <si>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</si>
  <si>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субвенции из бюджетов поселений</t>
  </si>
  <si>
    <t>Средства бюджета Удмуртской Республики, планируемые к привлечению</t>
  </si>
  <si>
    <t>Иные источники</t>
  </si>
  <si>
    <t>Сохранение, использование и популяризация объектов культурного наследия</t>
  </si>
  <si>
    <t xml:space="preserve">Развитие местного народного творчества </t>
  </si>
  <si>
    <t>Форма 3. Отчет о финансовой оценке применения мер муниципального регулирования</t>
  </si>
  <si>
    <t>Факт на конец отчетного периода, нарастающим итогом, тыс. руб.</t>
  </si>
  <si>
    <t>Относительное отклонение факта на конец отчетного периода от оценки на отчетный год, %</t>
  </si>
  <si>
    <t>Комментарий</t>
  </si>
  <si>
    <t>463</t>
  </si>
  <si>
    <t>План на отчетный год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</si>
  <si>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</si>
  <si>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</si>
  <si>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</si>
  <si>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</si>
  <si>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 xml:space="preserve">Форма 4. Отчет о выполнении сводных показателей муниципальных заданий на оказание муниципальных услуг (выполнение работ) </t>
  </si>
  <si>
    <t xml:space="preserve">Форма 5. Отчет об использовании бюджетных ассигнований бюджета муниципального образования </t>
  </si>
  <si>
    <t>на реализацию муниципальной программы</t>
  </si>
  <si>
    <t>612</t>
  </si>
  <si>
    <t>Уточнение показателей объемов и качества муниципальных услуг в сфере культуры</t>
  </si>
  <si>
    <t xml:space="preserve">Формирование, учет, изучение, обеспечение                                                              
физического сохранения и безопасности 
музейных предметов, музейных коллекций
</t>
  </si>
  <si>
    <t>Выявление, изучение,сохранение,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</si>
  <si>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 xml:space="preserve">Количество  проведённых мероприятий </t>
  </si>
  <si>
    <t>Отсутствие финансирования со стороны Администрации МО "Кезский район"</t>
  </si>
  <si>
    <t>Проведение Республиканского пестичного фестиваля "Pest fest"</t>
  </si>
  <si>
    <t xml:space="preserve"> Создание положительного имиджа района</t>
  </si>
  <si>
    <t>Улучшениею материально-технической базы</t>
  </si>
  <si>
    <t>Гарантия предоставления мер социальной поддержки работникам муниципальных учреждений культуры из местного бюджета в виде денежной компенсации расходов по оплате коммунальных услуг (освещение)</t>
  </si>
  <si>
    <t>Денежная компенсация работникам учреждений культуры их расходов на отопление</t>
  </si>
  <si>
    <t>Гарантия предоставления мер социальной поддержки работникам муниципальных учреждений культуры из местного бюджета в виде денежной компенсации расходов по оплате коммунальных услуг (отопление)</t>
  </si>
  <si>
    <t>Постановлением Администрации МО "Кезский район" от 12 ноября 2015 г. № 1665 утверждено Положение о формировании муниципального задания на оказание муниципальных услуг (выполнение работ) в отношении муниципальных учреждений и финансового обеспечения выполнения МЗ</t>
  </si>
  <si>
    <t>Поддержка самодеятельного художественного творчества</t>
  </si>
  <si>
    <t>Вручение ежегодной премии имени О.А. Поскребышева. Выявление лучшего работника и лучшего коллектива художественной самодеятельности</t>
  </si>
  <si>
    <t>Библиотечное, библиографическое и информационное обслуживание пользователей библиотеки (удаленно через сеть Интернет)</t>
  </si>
  <si>
    <t>Организация деятельности клубных формирований и формирований самодеятельного народного творчества</t>
  </si>
  <si>
    <t xml:space="preserve">Организация деятельности клубных формирований и формирований самодеятельного народного творчества                                   </t>
  </si>
  <si>
    <t>Сохранение, использованиеи популяризация объектов культурного наследия  в  полномочии  местного самоуправления</t>
  </si>
  <si>
    <t>Отдаленность сельских Домов культуры от районного центра, подвоз коллективов для участия в Фестивалях-конкурсах из-за отсутствия финансовх средств и техники.</t>
  </si>
  <si>
    <t>Организация доступа к музейным фондам</t>
  </si>
  <si>
    <t>Организация  работы 5 передвижных выставок</t>
  </si>
  <si>
    <t>отсутствие финансирования</t>
  </si>
  <si>
    <t>Установка и техническое обслуживание охранной сигнализации в учреждениях культуры</t>
  </si>
  <si>
    <t>единица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</si>
  <si>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</si>
  <si>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Методическое обеспечение в области библиотечного дела</t>
  </si>
  <si>
    <t>Организация и проведение культурно-массовых мероприятий методических (семинар, конференция)</t>
  </si>
  <si>
    <t>Организация и проведение культурно-массовых мероприятий творческих (фестиваль, выставка, конкурс, смотр)</t>
  </si>
  <si>
    <t>Организация и проведение культурно-массовых мероприятий культурно-массовых и иных зрелищных</t>
  </si>
  <si>
    <t>Публичный показ музейных предметов, музейных коллекций  (в стационарных условиях)</t>
  </si>
  <si>
    <t>Число посетителей</t>
  </si>
  <si>
    <t>Публичный показ музейных предметов, музейных коллекций (вне стационара)</t>
  </si>
  <si>
    <t>Создание экспозиций (выставок) музеев, 
организация выездных выставок (в стационарных условиях)</t>
  </si>
  <si>
    <t>Создание экспозиций (выставок) музеев, 
организация выездных выставок (вне стационара)</t>
  </si>
  <si>
    <t>Организация и проведение культурно-массовых мероприятий  (культурно-массовых и иных зрелищных)</t>
  </si>
  <si>
    <t>Количество культурно-массовых мероприятий в области традиционной народной культуры</t>
  </si>
  <si>
    <t>Количество объектов</t>
  </si>
  <si>
    <t>Организация  и проведение культурно-массовых  мероприятий. Творческие выставки по месту расположения организации</t>
  </si>
  <si>
    <t>Отдел культуры и туризма Администрации муниципального образования "Кезский район"</t>
  </si>
  <si>
    <r>
      <t xml:space="preserve">Организация </t>
    </r>
    <r>
      <rPr>
        <sz val="8.5"/>
        <color indexed="8"/>
        <rFont val="Times New Roman"/>
        <family val="1"/>
        <charset val="204"/>
      </rPr>
      <t>регулярного размещения и актуализации информации на специализированном ресурсе официального сайта Администрации муниципального образования «Кезский район», посвященному вопросам культуры, в том числе: планов мероприятий; анонсов мероприятий; правовых актов, регламентирующих сферу культуры; отчетов о деятельности, включая плановые и фактические показатели в разрезе сельских поселений</t>
    </r>
  </si>
  <si>
    <t>Совершенствование механизма формирования муниципального задания на оказание муниципальных услуг (выполнение работ) в сфере культуры и его финансового обеспечения</t>
  </si>
  <si>
    <t>Обеспечение и развитие системы обратной связи с потребителями муниципальных услуг, оказываемых в сфере культуры</t>
  </si>
  <si>
    <t>подпрограмма "Организация библиотечного обслуживания населения"</t>
  </si>
  <si>
    <t>подпрограмма "Развитие местного народного творчества"</t>
  </si>
  <si>
    <t>подпрограмма "Создание условий для реализации муниципальной программы"</t>
  </si>
  <si>
    <t>Оказание  методической помощи филиалам МБУК «Кезская МБС» в сельских поселениях</t>
  </si>
  <si>
    <t>Создание электронных информационных ресурсов</t>
  </si>
  <si>
    <t>Выявление, учет, изучение объектов культурного наследия</t>
  </si>
  <si>
    <t>Отклонения нет</t>
  </si>
  <si>
    <t xml:space="preserve">МБУК "Кезский РДК» МБУК «КДК «ЛЕСПРОМХОЗ»
Отдел культуры 
</t>
  </si>
  <si>
    <t>Низкий уровень материально-технической оснащенности СДК</t>
  </si>
  <si>
    <t>Отсутствие ставок аккомпаниаторов в сельских домах культуры, хормейстеров.</t>
  </si>
  <si>
    <t>Отсутствие ставок аккомпаниаторов в сельских домах культуры, отсутствие, музыкальных инструментов и  акустических систем.</t>
  </si>
  <si>
    <t>Обеспечение сохранности объектов культурного наследия</t>
  </si>
  <si>
    <t>Популяризация объектов культурного наследия</t>
  </si>
  <si>
    <t>Доля муниципальных учреждений культуры, здания которых находятся в аварийном состоянии или требуют капитального ремонта, в  общем количестве муниципальных учреждений культуры</t>
  </si>
  <si>
    <t>Уровень фактической обеспеченности клубами и учреждениями клубного типа от нормативной потребности</t>
  </si>
  <si>
    <t>Среднее число участников клубных формирований в расчете на 1000 человек населения</t>
  </si>
  <si>
    <t>Увеличение доли представленных (во всех формах) зрителю музейных предметов в общем количестве музейных предметов основного фонда</t>
  </si>
  <si>
    <t>Увеличение посещаемости  музейного  учреждения</t>
  </si>
  <si>
    <t>посещений на 1 жителя в год</t>
  </si>
  <si>
    <t>Увеличение объёма передвижного фонда музея для экспонирования произведений культуры и искусства</t>
  </si>
  <si>
    <t xml:space="preserve"> Увеличение количества виртуальных музеев, созданных при поддержке бюджета Удмуртской Республики</t>
  </si>
  <si>
    <t>Увеличение количества выставочных проектов по отношению к 2012 году</t>
  </si>
  <si>
    <t>Контроль за своевременным обновлением информации о деятельности муниципальных учреждений культуры</t>
  </si>
  <si>
    <t>Проведение регулярных опросов потребителей муниципальных услуг в сфере культуры об их качестве и доступности, обработка полученнхы результатов, принятие мер реагирования</t>
  </si>
  <si>
    <t>Проведение оценки качестве и доступности муниципальных услуг в сфере культуры, принятие мер реагирования</t>
  </si>
  <si>
    <t>Повышение значимости объектов
культурного наследия муниципального образования «Кезский район» как
части культурного наследия Удмуртской Республики</t>
  </si>
  <si>
    <t>Осуществление библиотечного обслуживания населения муниципального образования</t>
  </si>
  <si>
    <t>0310166770</t>
  </si>
  <si>
    <t>0320266770</t>
  </si>
  <si>
    <t>0330166770</t>
  </si>
  <si>
    <t>0340166770</t>
  </si>
  <si>
    <t>Реализация установленных полномочий (функций) Отделом культуры</t>
  </si>
  <si>
    <t>0350160030</t>
  </si>
  <si>
    <t>0350266770</t>
  </si>
  <si>
    <t>0350366620</t>
  </si>
  <si>
    <t xml:space="preserve">Форма 6. Отчет о расходах на реализацию муниципальной программы за счет всех источников финансирования </t>
  </si>
  <si>
    <t>_</t>
  </si>
  <si>
    <t>Создание передвижного фонда объемом не менее 80 единиц</t>
  </si>
  <si>
    <t xml:space="preserve">Реализация установленных полномочий (функций) Отдела культуры Администрации муниципального образования «Кезский район» </t>
  </si>
  <si>
    <t>Содействие в получение субсидий, выделение бюджетного жилья</t>
  </si>
  <si>
    <t xml:space="preserve">Информированность населения </t>
  </si>
  <si>
    <t>Нехватка финансовых средств для осздания сайтов по всем учреждениям культуры</t>
  </si>
  <si>
    <t>Отзывы на сайте Администрации и в соцсети "В контакте"</t>
  </si>
  <si>
    <t>Заключены эффективные контракты (допсоглашения к трудовым договорам) с руководителями всех 5 муниципальных учреждений культуры: МБС, РДК, РДР, РКМ, Леспромхоз</t>
  </si>
  <si>
    <t>Организация бухгалтерского учета в муниципальных учреждениях культуры. Принято постановление Администрации МО "Кезский район" от 13 ноября 2015 г. № 1667 "О создании МУ "Централизованная бухгалтерия учреждений культуры МО "Кезский район"</t>
  </si>
  <si>
    <t>Формирование полной и достоверной информации о финансовых результатах деятельности учреждений культуры</t>
  </si>
  <si>
    <t>Постановление Администрации муниципального образования "Кезский район"</t>
  </si>
  <si>
    <t>Форма 8.  Результаты оценки эффективности муниципальной программы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</si>
  <si>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</si>
  <si>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</si>
  <si>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</si>
  <si>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</si>
  <si>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</si>
  <si>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</si>
  <si>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 xml:space="preserve">организация и проведение ежегодно не менее 7 культурно- массовых мероприятий на базе музея </t>
  </si>
  <si>
    <t>Благоустройство туристических объектов на территории МО "Кезский район":                           - туристического парка у истока реки Кама,           - туристической площадки "Родники любви "Аксак+Тынгыли",                                                   - парка "Шунды"</t>
  </si>
  <si>
    <t>0310261660</t>
  </si>
  <si>
    <t>0320166770</t>
  </si>
  <si>
    <t>611</t>
  </si>
  <si>
    <t>Улучшение материально-технической базы</t>
  </si>
  <si>
    <t>110, 240, 850</t>
  </si>
  <si>
    <t>Муниципальное задание исполнено в полном объёме</t>
  </si>
  <si>
    <t>Социальная поддержка работников культуры</t>
  </si>
  <si>
    <t>0350463820</t>
  </si>
  <si>
    <t>Оснащение учреждений культуры оргтехникой, видео- и другой технической аппаратурой с коммутацией</t>
  </si>
  <si>
    <t>Оснащение учреждений культуры сценическим оборудованием, мебелью</t>
  </si>
  <si>
    <t>Текущий и капитальный ремонт учреждений культуры</t>
  </si>
  <si>
    <t>Организация фондохранилища для музея</t>
  </si>
  <si>
    <t>Обеспечение сохранности фондов музея</t>
  </si>
  <si>
    <t>Текущий и капитальный ремонт объектов учреждений культуры</t>
  </si>
  <si>
    <t>Утверждение кандидатур на награждение премией Поскребышева комиссией при Администрации МО "Кезский район"</t>
  </si>
  <si>
    <t xml:space="preserve">Награждение премией Поскребышева </t>
  </si>
  <si>
    <t>Отсутствие официальных сайтов  по всем учреждениям культуры в виду нехватки финансовых средств</t>
  </si>
  <si>
    <t>Государственная (муниципальная) поддержка лучших работников муниципальных учреждений культуры, находящихся на территории сельских поселений</t>
  </si>
  <si>
    <t>Межбюджетные трансферты из бюджета УР на выплату денежного поощрения лучшим  муниципальным учреждениям культуры, находящимся на территории сельских поселений, и их работникам</t>
  </si>
  <si>
    <t>Денежное поощрение лучшим работникам муниципальных учреждений культуры</t>
  </si>
  <si>
    <t>Оказание помощи в предоставлении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</t>
  </si>
  <si>
    <t xml:space="preserve">Содействие в подготовке молодых специалистов в учреждениях среднего, высшего профессионального образования и их последующее трудоустройство в муниципальные учреждения культуры Кезского района путем целевого набора </t>
  </si>
  <si>
    <t xml:space="preserve">Помощь в предоставлении социальных выплат на строительство (приобретение) жилья молодым специалистам для привлечение и закрепления их в муниципальных учреждениях культуры муниципального образования «Кезский район» </t>
  </si>
  <si>
    <t xml:space="preserve">Разработка и принятие нормативно-правового акта, утверждающего уточненный перечень муниципальных услуг (работ) в сфере культуры </t>
  </si>
  <si>
    <t>Разработка единых (групповых) значений нормативных затрат с использованием корректирующих показателей, и переход к расчету размера субсидии на выполнение муниципального задания в разрезе филиалов  на их основе</t>
  </si>
  <si>
    <t>Разработка нормаивно-правового акта, утверждающего показатели эффективности деятельности руководителей и специалистов муниципальных учреждений культуры МО "Кезский район"</t>
  </si>
  <si>
    <t>Наименование меры                                        муниципального регулирования</t>
  </si>
  <si>
    <t>Показатель применения меры</t>
  </si>
  <si>
    <t>Освобождение МБУК "Кезский РДК",  МБУК КДК "Леспромхоз"от уплаты земельного налога</t>
  </si>
  <si>
    <t>Объем предоставленной налоговой льготы</t>
  </si>
  <si>
    <t>Льготы по оплате жилья и коммунальных услуг ,либо возмещение затрат на оплату жилья и коммунальных услуг руководителям и специалистам учреждений культуры Кезского района</t>
  </si>
  <si>
    <t>Объем предоставленных льгот по оплате жилья и коммунальных услуг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</si>
  <si>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</si>
  <si>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</si>
  <si>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</si>
  <si>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</si>
  <si>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Наименование меры                                        государственного регулирования</t>
  </si>
  <si>
    <t>Количество посещений</t>
  </si>
  <si>
    <t xml:space="preserve">Расходы бюджета муниципального района на оказание муниципальной услуги </t>
  </si>
  <si>
    <t>тыс. руб.</t>
  </si>
  <si>
    <t>Расходы бюджета муниципального района на выполнение работы</t>
  </si>
  <si>
    <t>Расходы бюджета муниципального района  на оказание муниципальной услуги</t>
  </si>
  <si>
    <t>Недостаточное финансирование   из средств местного бюджета.  Фонд пополнился, большей частью, за счет пожертвований читателей.</t>
  </si>
  <si>
    <t>Ведение учета доходов и расходов от средств, полученных от приносящей доход деятельности, во 2-м полугодии - инвентаризация имущества по учреждениям культуры</t>
  </si>
  <si>
    <t>В районе показатель количества коллективов самодеятельного народного творчества стабильный - 18.</t>
  </si>
  <si>
    <t>Заключение эффективных контрактов с руководителями муниципальных учреждений культуры МО "Кезский район" и их филиалов</t>
  </si>
  <si>
    <t>Создание официальных сайтов муниципальных учреждений культуры для информирования населения о деятельности  учреждений</t>
  </si>
  <si>
    <t xml:space="preserve">Организация и проведение мастер-классов по видам декоративно- прикладного искусства и ремёсел                                                                                  </t>
  </si>
  <si>
    <t xml:space="preserve">Удовлетворение познавательной активности населения в области традиционного декоративно-прикладного искусства и ремёсел. Проведение не менее 7 мастер-классов </t>
  </si>
  <si>
    <t>Выпуск (переиздание) информационно-методических материалов,по видам (подвидам) ДПИ</t>
  </si>
  <si>
    <t>Выпуск, переиздание информационно-методических материалов, в том числе технологических карт ( с рецензией Националоного центра дукоративно-прикладного искусства и ремёсел), 1 методическое пособие, 2 технологические карты</t>
  </si>
  <si>
    <t xml:space="preserve">Реализация установленных полномочий (функций) Отделом культуры </t>
  </si>
  <si>
    <t>Организация и проведение 10 районных и межрайонных  выставок  декоративно-прикладного искусства и ремесел</t>
  </si>
  <si>
    <t xml:space="preserve"> Участие в республиканских стационарных выставках в НЦДПИиР</t>
  </si>
  <si>
    <t xml:space="preserve"> Участие в республиканских стационарных выставках в НЦДПИиР, не менее 3 выставок</t>
  </si>
  <si>
    <t>Реализация   государственной программы УР "Развитие информационного общества в УР  на 2014-2020 годы"  укрепление материально-технической базы сети библиотек района  обеспечение пользователей  доступом к сети ИНТЕРНЕТ, увеличение количества посещений.</t>
  </si>
  <si>
    <t>Библиографическая обработка документов и создание каталогов</t>
  </si>
  <si>
    <t>Организация  деятельности клубных формирований и формирований самодеятельного народного творчества</t>
  </si>
  <si>
    <t>Исполнение муниципального задания в полном объёме</t>
  </si>
  <si>
    <t xml:space="preserve">Проведение встреч со студентами по вопросам заключения договоров последующего трудоустройства в учреждениях культуры муниципального образования «Кезский район» </t>
  </si>
  <si>
    <t xml:space="preserve">Организация прохождения студентами производственной практики в учреждениях культуры муниципального образования «Кезский район» </t>
  </si>
  <si>
    <t xml:space="preserve">Разработка и внедрение системы мотивации руководителей и специалистов муниципальных учреждений культуры муниципального образования «Кезский район» </t>
  </si>
  <si>
    <t>Количество национальных коллективов  самодеятельного художественного творчества из общего числа клубных формирований, коллективов</t>
  </si>
  <si>
    <t>Процент охвата населения МО «Кезский район» самодеятельным народным художественным творчеством</t>
  </si>
  <si>
    <t>Количество видов декоративно-прикладного искусства и ремёсел</t>
  </si>
  <si>
    <t>Количество национальных центров</t>
  </si>
  <si>
    <t>Организация коллективов самодеятельного народного художественного творчества</t>
  </si>
  <si>
    <t>Организация  национальных коллективов</t>
  </si>
  <si>
    <r>
      <t xml:space="preserve">по состоянию на </t>
    </r>
    <r>
      <rPr>
        <b/>
        <u/>
        <sz val="10"/>
        <color indexed="8"/>
        <rFont val="Times New Roman"/>
        <family val="1"/>
        <charset val="204"/>
      </rPr>
      <t xml:space="preserve">01.01.2020 г. </t>
    </r>
  </si>
  <si>
    <t xml:space="preserve">Наименование муниципальной программы:  «Развитие культуры» на 2015-2024 годы </t>
  </si>
  <si>
    <t>19 апреля 2019 года</t>
  </si>
  <si>
    <t>Изменение паспортов муниципальной программы, подпрограмм и приложений в соответствии с решением Районного Совета депутатов муниципального образования "Кезский район" от 18 декабря 2018 г. № 184 "О бюджете муниципального образования "Кезский район" на 2019 год и на плановый период 2020 и 2021 годов"</t>
  </si>
  <si>
    <t>13 сентября 2019 года</t>
  </si>
  <si>
    <t>11 октября 2019 года</t>
  </si>
  <si>
    <t>Изменение паспортов муниципальной программы, подпрограмм и приложений в связи с продлением срока реализации муниципальной программы до 2024 года</t>
  </si>
  <si>
    <t>Внесение изменений в приложение 2 перечень основных мероприятий. Наименование подпрограммы 03.3 изложено в новой редакции - "Сохранение, использование и популяризация объектов культурного наследия. Восстановление воинских захоронений". Добавлено мероприятие "Мероприятия по восстановлению (ремонту, реставрации, благоустройству) воинских захоронений".</t>
  </si>
  <si>
    <t xml:space="preserve">Наименование муниципальной программы: Муниципальная программа МО «Кезский район» «Развитие культуры» на 2015-2024 годы </t>
  </si>
  <si>
    <t>Муниципальная программа МО "Кезский район""Развитие культуры"  на 2015-2024 годы</t>
  </si>
  <si>
    <t>Оценка на отчетный год (2019) , тыс. руб.</t>
  </si>
  <si>
    <t xml:space="preserve">«Развитие культуры» на 2015-2024 годы </t>
  </si>
  <si>
    <r>
      <t xml:space="preserve">за </t>
    </r>
    <r>
      <rPr>
        <b/>
        <u/>
        <sz val="10"/>
        <color indexed="8"/>
        <rFont val="Times New Roman"/>
        <family val="1"/>
        <charset val="204"/>
      </rPr>
      <t xml:space="preserve">2020 год </t>
    </r>
  </si>
  <si>
    <t>Количество публичных библиотек, подключенных к информационно-телекоммуникационной сети "Интернет"</t>
  </si>
  <si>
    <t>Количество посещений общедоступных (публичных) библиотек</t>
  </si>
  <si>
    <t>подпрограмма "Организация досуга, предоставление услуг организаций культуры и доступа к музейным фондам"</t>
  </si>
  <si>
    <t>Количество посещений культурно-массовых мероприятий клубов и домов культуры</t>
  </si>
  <si>
    <t xml:space="preserve"> человек</t>
  </si>
  <si>
    <t>Количество коллективных форм методической работы (районных совещаний, творческих лабораторий, мастер-классов, консультаций,индивидуальной методической помощи)</t>
  </si>
  <si>
    <t>Количество посещений культурно-массовых мероприятий на платной основе</t>
  </si>
  <si>
    <t>Количество участников клубных формирований</t>
  </si>
  <si>
    <t>Прирост охвата населения услугами автоклубов</t>
  </si>
  <si>
    <t>Количество экскурсий,  мероприятий</t>
  </si>
  <si>
    <t>Число посещений музея</t>
  </si>
  <si>
    <t xml:space="preserve">Количество туристов, посетивших объекты туризма на территории муниципального образования «Кезский район» </t>
  </si>
  <si>
    <t xml:space="preserve">Количество разработанных программ на  туристических маршрутах на территории муниципального образования «Кезский район» </t>
  </si>
  <si>
    <t>Прирост зрителей на сеансах отечественных фильмов</t>
  </si>
  <si>
    <t>подпрограмма "Сохранение, использование и популяризация объектов культурного наследия. Восстановление  воинских захоронений"</t>
  </si>
  <si>
    <t>Доля руководителей и специалистов отрасли, прошедших аттестацию, переподготовку и повышение квалификации, и общего числа руководителей и  специалистов отрасли</t>
  </si>
  <si>
    <t>Доля муниципальных учреждений  культуры муниципального образования "Кезский район" и их филиалов (структурных подразделений), с руководителями которых заключены эффективные контракты</t>
  </si>
  <si>
    <t>Доля специалистов муниципальных учреждений  культуры муниципального образования "Кезский район", с которыми заключены эффективные контракты</t>
  </si>
  <si>
    <t>Среднемесячная начисленная заработная плата работников муниципальных учреждений культуры муниципального образования "Кезский район"</t>
  </si>
  <si>
    <t>Количество программ (проектов) в сфере культуры, получивших финансовую поддержку из бюджета Удмуртской Республики по итогам конкурсного отбора социально ориентированных некоммерческих организаций для предоставления субсидий из бюджета Удмуртской Республики на реализацию программ (проектов)</t>
  </si>
  <si>
    <t>Отдел культуры, туризма, спорта и молодежной политики Администрации МО «Кезский район». МБУК Кезская МБС</t>
  </si>
  <si>
    <t>в течение 2019 года</t>
  </si>
  <si>
    <t xml:space="preserve"> Рассматривается  посещение и  динамика посещений   библиотеки   и  предоставление   пользователям библиографической и фактографической  информации, самих документов  или их копии, другие библиотечные услуги, обеспечивающие удовлетворение духовных, производственных, образовательных и других потребностей</t>
  </si>
  <si>
    <t>Организация и проведение мероприятий с целью продвижения чтения, повышения информационной культуры, организации досуга и популяризации различных областей знания, с учетом всех форм, в стационарных условиях.</t>
  </si>
  <si>
    <t>Посещение пользователей и  обеспечение доступности библиотечных услуг в населенных пунктах, где отсутствуют филиалы МБУК «Кезская МБС»</t>
  </si>
  <si>
    <t>Обслуживание пользователей удаленно через сеть ИНТЕРНЕТ, создание условий и совершенствование  работы  с использованием новых информационных технологий для обслуживания пользователей</t>
  </si>
  <si>
    <t>Посещение   с учетом всех форм, удаленно через сеть Интернет. Содержание официального сайта МБУК Кезская МБС" в актуальном состоянии.</t>
  </si>
  <si>
    <t xml:space="preserve">Подключение общедоступных библиотек Российской Федерации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</t>
  </si>
  <si>
    <t xml:space="preserve"> Внедрение специализированного программного обеспечения ИРБИС, создание центров общественного доступа, создание условий для подключения  библиотек к сети ИНТЕРНЕТ.</t>
  </si>
  <si>
    <t>Комплектования библиотечного фонда сети муниципальных библиотек</t>
  </si>
  <si>
    <t>Обеспечение ежегодных поступлений в библиотечные фонды муниципальных библиотек района не менее 154 экземпляров документов на разных носителях в расчете на 1000 человек населения.   Сохранение количества библиотечного фонда не менее 89800 экз. документов.</t>
  </si>
  <si>
    <t>Обеспечение  качественного состава библиотечного фонда  за счет его пополнения  документов   и  информации  на разных носителях. Создание условий   для нормативного режима  хранения.</t>
  </si>
  <si>
    <t>Учитывается  количество записей (единиц)    в системе   ИРБИС.Обеспечение бесплатного предоставления полной информации о составе библиотечных фондов через систему катологов  и картотек</t>
  </si>
  <si>
    <t>Проведение меропритяий по обеспечению безопасности библиотек</t>
  </si>
  <si>
    <t>Проведение мероприятий по обеспечению пожарной безопасности библиотек</t>
  </si>
  <si>
    <t>Обеспечение сохранности имущества библиотечной системы</t>
  </si>
  <si>
    <t xml:space="preserve">МБУК "Кезский РДК» МБУК «КДК «ЛЕСПРОМХОЗ»
Отдел культуры </t>
  </si>
  <si>
    <t>Повышение уровня удовлетворенности  граждан  муниципального образования "Кезский район"  качеством предоставления муниципальной услуги</t>
  </si>
  <si>
    <t xml:space="preserve">МБУК "Кезский РКМ", отдел культуры </t>
  </si>
  <si>
    <t xml:space="preserve">МБУК "Кезский РКМ", Отдел культуры </t>
  </si>
  <si>
    <t>Занесение музейных предметов основного фонда в Государственный каталог Российской Федерации</t>
  </si>
  <si>
    <t xml:space="preserve">Обеспечение доступности  к музейным  фондам и информационной открытости </t>
  </si>
  <si>
    <t>17</t>
  </si>
  <si>
    <t xml:space="preserve">МБУК "Кезский РДК» МБУК «КДК «ЛЕСПРОМХОЗ», МБУК "Кезский РКМ"
Отдел культуры 
</t>
  </si>
  <si>
    <t>Организация и проведение туристических мероприятий с учетом разработанных туристических маршрутов на территории муниципального образования «Кезский район»</t>
  </si>
  <si>
    <t>Поппуляризация объектов материального и нематериального культурного наследия на территории муниципального образования "Кезский район"</t>
  </si>
  <si>
    <t>Участие во Всероссийских культурно-образовательных акциях Ночь в музее, Ночь искусств, Ночь кино, День в музее для российских кадет</t>
  </si>
  <si>
    <t xml:space="preserve">Проведение массовых мероприятий, посвященных юбилейным датам </t>
  </si>
  <si>
    <t>Организация и проведение Республиканского фестиваля-конкурса юмора и смеха "Телега смеха"</t>
  </si>
  <si>
    <t>Проведение Республиканского фестиваля-конкурса юмора и смеха "Телега смеха"</t>
  </si>
  <si>
    <t xml:space="preserve">МБУК "Кезский РДК» МБУК «КДК «ЛЕСПРОМХОЗ» 
Отдел культуры 
</t>
  </si>
  <si>
    <t xml:space="preserve">МБУК "Кезский РДК» МБУК «КДК «ЛЕСПРОМХОЗ» МБУК "Кезский РКМ"
Отдел культуры 
</t>
  </si>
  <si>
    <t xml:space="preserve">МБУК "Кезский РДК» 
Отдел культуры 
</t>
  </si>
  <si>
    <t xml:space="preserve">МБУК "Кезский РКМ"
Отдел культуры </t>
  </si>
  <si>
    <t>Показ кинофильмов</t>
  </si>
  <si>
    <t>Показ отечественных фильмов</t>
  </si>
  <si>
    <t xml:space="preserve">МБУК "Кезский РДК"
Отдел культуры </t>
  </si>
  <si>
    <t>Показ отечественных фильмов не менее 50% от общего объема киносеансов</t>
  </si>
  <si>
    <t>Сохранение, использование и популяризация объектов культурного наследия. Восстановление  воинских захоронений</t>
  </si>
  <si>
    <t>Администрация МО "Кезский район", Отдел культуры, туризма, спорта и молодежной политики Администрации МО "Кезский район"</t>
  </si>
  <si>
    <t>Мероприятия по восстановлению (ремонту, реставрации, благоустройству) воинских захоронений</t>
  </si>
  <si>
    <t xml:space="preserve">Проведение восстановительных работ </t>
  </si>
  <si>
    <t xml:space="preserve">Установка мемориальных знаков </t>
  </si>
  <si>
    <t>Сохранение и восстановление воинских захоронений на территории муниципального образования «Кезский район»</t>
  </si>
  <si>
    <t>Организация и проведение праздников удмуртской, русской культуры, народов, проживающих на территории муниципального образования «Кезский район»</t>
  </si>
  <si>
    <t>Сбор и описание традиций, обрядов, устного народного творчества народов, проживающих на территории муниципального образования «Кезский район»</t>
  </si>
  <si>
    <t>сохранение культурного наследия народов, проживающих на территории муниципального образования "Кезский район"</t>
  </si>
  <si>
    <t xml:space="preserve">МБУК "Кезский районный Дом ремесел", отдел культуры </t>
  </si>
  <si>
    <t>Доля объёма средств от оказания платных услуг в объёме бюджетных ассигнований учреждения составит не менеее 7 %</t>
  </si>
  <si>
    <t>Отдел культуры, туризма, спорта и молодежной политики Администрации МО "Кезский район"</t>
  </si>
  <si>
    <t>Содействие созданию правовых, организационных и экномических условий для функционирования подведомственных учреждений культуры. Разработка муниципальных нормативно-правовых актов по вопросам, входящим в компетенцию отдела.</t>
  </si>
  <si>
    <t xml:space="preserve">Реализация установленных полномочий (функций) Отдела культуры , подготовка проектов нормативно-правовых актов </t>
  </si>
  <si>
    <t>Реализация установленных полномочий (функций) Отдела культуры, туризма, спорта и молодежной политики Администрации муниципального образования «Кезский район»</t>
  </si>
  <si>
    <t>Проведение встреч учащихся старших классов школ района с представителями организаций высшего и среднего профессионального образования в сфере культуры, с Главой муниципального образования «Кезский район», Начальником Отдела культуры, главами администрации поселений, руководителями муниципальных учреждений культуры в целях профессиональной ориентации</t>
  </si>
  <si>
    <t>Организация работы по заключению эффективных контрактов со специалистами муниципальных учреждений культуры муниципального образования  "Кезский район" и их филиалов</t>
  </si>
  <si>
    <t>Заключение эффективных контрактов со специалистами муниципальных учреждений культуры муниципального образования "Кезский район" и их филиалов</t>
  </si>
  <si>
    <t xml:space="preserve">Заключены дополнительные соглашения к трудовым договорам со специалистами всех учреждений культуры, подведомственных Отделу культуры </t>
  </si>
  <si>
    <t>Организация бухгалтерского учета в муниципальных учреждениях культуры муниципального образования  «Кезский район»  централизованной бухгалтерией на основании заключенных договоров с учреждениями</t>
  </si>
  <si>
    <t>ЦБ культуры, Отдел культуры</t>
  </si>
  <si>
    <t>Уплата налога на имущество организаций, подведомственных Отделу культуры, туризма, спорта и молодежной политики</t>
  </si>
  <si>
    <t>Гарантия предоставления мер социальной поддержки работникам муниципальных учреждений культуры из местного бюджета в виде денежной компенсации расходов по оплате жилых помещений и коммунальных услуг  (отопление, освещение) в соответствии с Приложением № 1 и пунктом 1 Приложения № 2 постановления Администрации Кезского района от 14 марта 2006 года № 222 «О порядке предоставления мер социальной поддержки работникам муниципальных учреждений муниципального образования «Кезский район» Удмуртской Республики»</t>
  </si>
  <si>
    <t>Обсуждение выдвинутых кандидатур на награждение премией Поскребышева на совете Отдела культуры Кезского района</t>
  </si>
  <si>
    <t>Информирование населения о деятельности  органов местного самоуправления муниципального образования "Кезский район" в сфере культуры</t>
  </si>
  <si>
    <t xml:space="preserve">Проведение  опросов потребителей муниципальных услуг на основании приказа Министерства культуры УР от 30.12.2013 г. № 01/01-05/559 "О проведении мониторинга удовлетворенности населения качеством услуг, предоставляемых в сфере культуры". Мониторинг проведен по МБУК «КДК «ЛЕСПРОМХОЗ»», МБУК "Кезский РКМ". Также на официальном сайте МБУК «Кезская МБС» в постоянном режиме проводится опрос удовлетворенности качеством предоставляемых услуг среди посетителей сайта.  </t>
  </si>
  <si>
    <t>Обсуждение на выдвижение кандидатур на получение денежного поощрения лучшему муниципальному учреждению культуры и лучшему работнику от Отдела культуры Кезского района</t>
  </si>
  <si>
    <t>Отдел культуры, туризма, спорта и молодежной политики Администрации МО "Кезский район", МК УР</t>
  </si>
  <si>
    <t>Рассмотрение выдвинутых кандидатур, проведение конкурсного отбора конкурсной комиссией Министерства культуры Удмуртской Республики</t>
  </si>
  <si>
    <t>Министерство культуры УР</t>
  </si>
  <si>
    <t>Утверждение Перечня получателей иных межбюджетных трансфертов на выплату денежного поощрения лучшим муниципальным учреждениям культуры, находящимся на территории сельских поселений, и их работниккам Приказом Мннистерства культуры УР</t>
  </si>
  <si>
    <t xml:space="preserve">Предоставление денежного поощрения согласно приказу МК УР </t>
  </si>
  <si>
    <t>А1</t>
  </si>
  <si>
    <t>Строительство (реконструкция) и капитальный ремонт учреждений культурно-досугового типа в сельской местности</t>
  </si>
  <si>
    <t>Количество проведенных консультаций</t>
  </si>
  <si>
    <t>Количество культурно-массовых мероприятий</t>
  </si>
  <si>
    <t>Количество предметов</t>
  </si>
  <si>
    <t>Количество  выставок</t>
  </si>
  <si>
    <t xml:space="preserve">единица </t>
  </si>
  <si>
    <t>Отдел культуры, туризма, спорта и молодежной политики Администрации муниципального образования "Кезский район"</t>
  </si>
  <si>
    <t xml:space="preserve">  Подключение общедоступных библиотек Российской Федерации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</t>
  </si>
  <si>
    <t>Комплектования библиотечного фонда сети муниципальных бибилиотек</t>
  </si>
  <si>
    <t>0320600830</t>
  </si>
  <si>
    <t>120, 240, 850</t>
  </si>
  <si>
    <t>035А155190</t>
  </si>
  <si>
    <t>Сохранение, использование и популяризация объектов культурного наследия. Восстановление воинских захоронений</t>
  </si>
  <si>
    <t xml:space="preserve"> </t>
  </si>
  <si>
    <t>Увеличилось количество участников коллективов самодеятельного народного творчества.</t>
  </si>
  <si>
    <t>План на отчетный год (2020)</t>
  </si>
  <si>
    <t>Факт за год, предшествующий отчетному году (2019)</t>
  </si>
  <si>
    <t xml:space="preserve"> Увеличилось количество клубных формирований в Юскинском СДК и Доме фольклора</t>
  </si>
  <si>
    <t xml:space="preserve"> Уменьшилось количество посещений в связи с пандемией Covid- 19</t>
  </si>
  <si>
    <t xml:space="preserve">  Увеличилось количество клубных формирований в Юскинском СДК и Доме фольклора</t>
  </si>
  <si>
    <t>Уменьшилось количество посещений в связи с пандемией Covid- 19</t>
  </si>
  <si>
    <t>Заключены эффективные контракты с руководителями всех учреждений культуры: МБУК "Кезский РДК", МБУК "Кезская МБС",  МБУК "Кезский РКМ"</t>
  </si>
  <si>
    <t>За отчетный период проведено 17 районных фестивалей-конкурсов и разработано положений к ним (районный  фестиваль-конкурс"Созвездие ветеранских талантов и увлечений", детский конкурс детского творчества "Калейдоскоп", районный праздник "Масленица",   Вокальный конкурс "Два голоса" и др.)</t>
  </si>
  <si>
    <t>Проведение фестиваля запланировано на 2021 год</t>
  </si>
  <si>
    <t>май 2020 год</t>
  </si>
  <si>
    <t>Октябрь 2020г.</t>
  </si>
  <si>
    <t xml:space="preserve">6 мероприятий было организовано и проведено в центрах удмуртской и русской культуры. </t>
  </si>
  <si>
    <r>
      <t xml:space="preserve">по состоянию на </t>
    </r>
    <r>
      <rPr>
        <b/>
        <u/>
        <sz val="10"/>
        <rFont val="Times New Roman"/>
        <family val="1"/>
        <charset val="204"/>
      </rPr>
      <t xml:space="preserve">31.12.2020 г. </t>
    </r>
  </si>
  <si>
    <t xml:space="preserve"> На конец 2020 года заключены дополнительные соглашения со специалистами всех учреждений культуры</t>
  </si>
  <si>
    <t>В 2020 г.  6 зданий аварийных и требующих капремонта  из 16.  В Гыинском СК и Кулигинском СДК в 2020г проведены капитальные ремонты.</t>
  </si>
  <si>
    <t>в течение 2020 года</t>
  </si>
  <si>
    <t>в течение 2020года</t>
  </si>
  <si>
    <t>в течение  2020 года</t>
  </si>
  <si>
    <t xml:space="preserve">В районе за отчетный период действовало  162 клубное формирование, количество участников- 2056, из них самодеятельного художественного творчества –  121  с числом участников -1119     человек, выполнение плана на 100% </t>
  </si>
  <si>
    <t>За отчетный период действовало 37 любительских клубов и объединений, в них участников 916 человек, из них - клубов ветеранов - 12, физкультурно-оздоровительной направленности – 13, художественно-творческие - 11, естественно-познавательные-5 и др. Показатель стабильный.</t>
  </si>
  <si>
    <t>Проведено 20 мероприятий методического характера.  Семинаров для заведующих сельских домов культуры - 11, совещение работников культуры по итогам года, по итогам полугодия 2021 года - 2,   индивидуальная методическая помощь ( по нормативно-правовой документации, практическое задание по проведению квест-игры - 1, запись фонорграмм и т.д.)</t>
  </si>
  <si>
    <t>Выпущено два методических пособия</t>
  </si>
  <si>
    <t xml:space="preserve"> 
Диплом лауреата 3 степени Республиканского конкурса исполнителя эстрадной песни «Песенный каскад»-  Никитина Н.В.  и Главатских Т.Н.
Диплом за 2 место в конкурсе «Состязания плясунов» на Республиканском празднике «Масленица» -  Миронова Т.М.
Диплом лауреата 3 степени Республиканского Гранд фестиваля «Роза мира» - народный ансамбль народной песни «Живой родник», рук-ль Бражкина Е.А.
Диплом лауреата 1 степени Республиканского Гранд фестиваля «Роза мира» - хореографическая студия «Эврика» 1-я группа, рук-ль Главатских С.В.
Диплом Гран-при Республиканского Гранд фестиваля «Роза мира» - народный хор ветеранов «Оптимист», рук-ль Семакина Н.А.
Диплом лауреата 2 степени Республиканского Гранд фестиваля «Роза мира» - Максимов Максим, вокальная группа «Нотки», рук-ль Никитина Н.В.
Диплом лауреата 1 степени Республиканского Гранд фестиваля «Роза мира» - ВИА «Россы», рук-ль Никитин А.И.
Диплом Гран-при Республиканского Гранд фестиваля «Роза мира» - Артем Главатских, рук-ль Худякова Л.В.
Дипломом  лауреата I степени   Международного конкурса фольклорного искусства "GRAND folk EVENT FEST" награждена  Худякова Лариса Валерьевна, режиссер НТЮЗ «Солнечный зайчик», хормейстер народного ансамбля народной песни «Живой родник» и хормейстер народного фольклорного коллектива «Мертчан»;
Дипломом   I степени Международного онлайн-конкурса для хореографических коллективов «Вдохновение» награжден коллектив «Эврика», балетмейстер Главатских Светлана Валерьевна;
Дипломом  Гран-При в номинации драматический театр в Международном многожанровом конкурсе-фестивале «Территория талантов» награжден НТЮЗ «Солнечный зайчик», режиссер Худякова Лариса Валерьевна;
Дипломом  Гран-При в номинации Народный вокал в Международном многожанровом конкурсе-фестивале «Территория талантов» народный ансамбль народной песни «Живой родник», хормейстер Бражкина Елена Александровна;
Дипломом Лауреата I степени Международного конкурса «Шоу талантов» награждена художественный руководитель ДК «Леспромхоз» Третьякова Юлия Сергеевна;
Дипломом Гран-при Международного конкурса-фестиваля «Живая страна» награждена хормейстер народного ансамбля песни и танца «Зардон» Каркина Людмила Геннальевна;
Дипломом Гран-при Международного фестиваля «Чемпионат Европы» награждена методист ДК «Леспромхоз» Каркина Людмила Геннадьевна
Дипломом Лауреата II степени в Международном многожанровом конкурсе «Млечный путь» в номинации «Эстрадный вокал» награждена режиссер НТЮЗ «Солнечный зайчик» Худякова Лариса Валерьевна;
Дипломом  Лауреата I степени в международном конкурсе дарований и талантов «Солнце круг»  награжден дирижер ВИА «Россы» Никитин Александр Игорьевич;
Дипломом  Лауреата II степени в международном конкурсе дарований и талантов «Солнце круг» в номинации «Эстрадный вокал» награждена 
</t>
  </si>
  <si>
    <t xml:space="preserve"> Республиканский фестиваль-конкурс юмора и смеха «Телега смеха 2020» перенесен на апрель 2021 года</t>
  </si>
  <si>
    <t>Проводились работы по благоустройству парка "Исток Камы" (скашивание травы, разбивка цветников, уборка территории) за счет собственных средств, благоустройство истока . На терртиротии парка построе "Дом местера", но в эксплуатацию не введен по причине незавершения работ. В парке "Аксак+Тынгыли" на средства гранта АНО "Истоки КАкие Мы" обустроена беседка.</t>
  </si>
  <si>
    <t>Приобретены - диапроектор для Кезского РДК, система с 2 радиомикрофонами для Пужмезьского СДК, цифровой микшерный пульт в РДК. Также приобретен компьютер, ноутбук, аккустическая колонка, приобретен станок для Дома ремесел, приобретены 3 Рециркулятора для РДК, 1- для Дома фольклора и 1 - для ДК "Леспромхоз"</t>
  </si>
  <si>
    <t>Приобретена мебель в кабинет внестационарного обслуживания и гардероб Кезского РДК, приобретен занавес и кулисы для Кулигинского СДК</t>
  </si>
  <si>
    <t>Проведен капитальный ремонт Кулигинского СДК на общую сумму 4878430,00 р., капитальный ремонт Гыинского СК. Текущий ремонт за счет средств от приносящей доход деятельности проведен в Тименском СДК, Юскинском СДК, гардеробе Кезского РДК, обустроен туалет в ДК "Леспромхоз"</t>
  </si>
  <si>
    <t>Показатель отечественных фильмов от общего объема киносеансов в 2020г составил  54%</t>
  </si>
  <si>
    <t>За отчетный период действовало 125 коллективов самодеятельного творчества, в них участников - 1250</t>
  </si>
  <si>
    <t xml:space="preserve">Проведение встреч осуществляется по мере обращения учащихся. </t>
  </si>
  <si>
    <r>
      <t xml:space="preserve">В 2020 году   был предоставлен  </t>
    </r>
    <r>
      <rPr>
        <sz val="10"/>
        <color indexed="8"/>
        <rFont val="Times New Roman"/>
        <family val="1"/>
        <charset val="204"/>
      </rPr>
      <t xml:space="preserve">Межбюджетный трансферт, который  предоставляется Министерством бюджету муниципального образования «Кезский   район» на приобретение компьютерного оборудования и подключение общедоступных муниципальных библиотек к информационно-телекоммуникационной сети «Интернет». Установлено 2 компьютера  с подключением к сети ИНТЕРНЕТ в Мысовской  и Сыгинской  сельские библиотеки.  </t>
    </r>
  </si>
  <si>
    <t>Увеличение за счет дополнительной нагрузки на специалиста ОК и О  в количестве 0,2 ставок библиотекаря.</t>
  </si>
  <si>
    <t>Показатель достиг уровня 100 %. В связи с уменьшением численности населения в сравнении с планом уменьшился норматив обеспеченности библиотеками - 18 . Фактически библиотек - 18, в отчетном году закрылся Тименский филиал.</t>
  </si>
  <si>
    <t xml:space="preserve">Количество посещений за  2020  год  составляет 96792   (Количество посещений за  12  месяцев  2019г. составляет 124766). Уменьшение связано с  объективными причинами:
1. Две библиотеки района находились в состоянии капитального ремонта, что повлияло на снижение показателей:
-Гыинская библиотека ( март-ноябрь); Кулигинская библиотека ( март-август);
2.Ограничение посещения  туристами   Кулигинской библиотеки так же  снизило показатели;
3.Из за пандемии коронавируса  в  течение  2020 года  многие читатели ограничили посещение библиотеки из-за нахождения на больничных листах  и из-за ограничительных мер на проведение  массовых и коллективных мероприятий  в стационаре. Очень много информации было предоставлено жителям района в режиме онлайн в ВК, на официальном сайте МБУК «Кезская МБС», на Портале библиотек Удмуртии.
С 4   квартала на базе РБ проходят занятия шахматного клуба «Белая ладья», что тоже приводило  к увеличению посещаемости библиотеки. В 2020 году занятия  в клубе  практически не проводились в 2-3 кварталах;
Не проводили своих мероприятий на базе библиотек  и общественные организации: женсоветы,  ветераны и д.р.
</t>
  </si>
  <si>
    <t xml:space="preserve">Представление зрителю музейных предметов  до этого года проводится в трех формах: представление в постоянной экспозиции,   временных экспозициях (стационарных, выездных, передвижных  выставках),  демонстрации на мероприятиях. В этом году в связи с пандемией коронавируса и ограничением деятельности  проведена работа в онлайн-формате в виде публикации сведений о фондах, экспозиций на странице в социальных сетях. </t>
  </si>
  <si>
    <t>Плановый  показатель очень высокий для имеющегося штата с учетом отраслевых норм труда. Также сокращение произошло и в связи с длительным этапом введенных ограничений в связи с распространением коронавирусной инфекции.</t>
  </si>
  <si>
    <t>Показатель реализуется при поддержке республиканской программы. В 2017  году финансированием  республиканской программы   прекращено, поэтому показатель не выполнен. В настоящее время создана группа «Кезский районный музей имени  О.А. Поскребышева» в социальной сети «В контакте». Число просмотров   составило более 280 тыс. человек.</t>
  </si>
  <si>
    <t>В отчетном году работала новая передвижная выставка фоторабот В.Т. Максимова  «Вдали от больших городов» по жизни и творчеству Олега Поскребышева.</t>
  </si>
  <si>
    <t>Показатель реализуется при поддержке республиканской программы. В 2017  году финансированием  республиканской программы   прекращено, поэтому показатель не выполнен</t>
  </si>
  <si>
    <t>Снижение показателя связано с текущей неблагоприятной эпидемиологической  ситуацией.</t>
  </si>
  <si>
    <t>полностью соответствует плановым показателям</t>
  </si>
  <si>
    <t>В отчётном году гости района могли посетить туристические  маршруты: «В гостях у Кулигинской Снегурочки» (с.Кулига), «Родники любви: Аксак+Тынгыли» (д.Б-Олып), «Шулдыр Петыр отчаське» («Веселые забавы Петра») (с.Александрово), «Тур выходного дня в Живице» (этнокомплекс «Живица»).</t>
  </si>
  <si>
    <t>Отклонений нет</t>
  </si>
  <si>
    <r>
      <t xml:space="preserve">Ограничения  на проведение массовых мероприятий  дали возможность  плодотворно проявить себя в проектной деятельности. Так, в рамках регионального проекта </t>
    </r>
    <r>
      <rPr>
        <b/>
        <sz val="10"/>
        <color indexed="8"/>
        <rFont val="Times New Roman"/>
        <family val="1"/>
        <charset val="204"/>
      </rPr>
      <t>молодежного инициативного  бюджетирования «Атмосфера»</t>
    </r>
    <r>
      <rPr>
        <sz val="10"/>
        <color indexed="8"/>
        <rFont val="Times New Roman"/>
        <family val="1"/>
        <charset val="204"/>
      </rPr>
      <t xml:space="preserve"> МО «Новоунтемское» совместно с Новоунтемским СДК – филиала МБУК «Кезский РДК»  на улучшение материально-технической базы привлечено  </t>
    </r>
    <r>
      <rPr>
        <b/>
        <sz val="10"/>
        <color indexed="8"/>
        <rFont val="Times New Roman"/>
        <family val="1"/>
        <charset val="204"/>
      </rPr>
      <t>224,6тыс.руб</t>
    </r>
    <r>
      <rPr>
        <sz val="10"/>
        <color indexed="8"/>
        <rFont val="Times New Roman"/>
        <family val="1"/>
        <charset val="204"/>
      </rPr>
      <t>, из них -</t>
    </r>
    <r>
      <rPr>
        <b/>
        <sz val="10"/>
        <color indexed="8"/>
        <rFont val="Times New Roman"/>
        <family val="1"/>
        <charset val="204"/>
      </rPr>
      <t>190, 8тыс</t>
    </r>
    <r>
      <rPr>
        <sz val="10"/>
        <color indexed="8"/>
        <rFont val="Times New Roman"/>
        <family val="1"/>
        <charset val="204"/>
      </rPr>
      <t xml:space="preserve">. руб. субсидия УР., </t>
    </r>
    <r>
      <rPr>
        <b/>
        <sz val="10"/>
        <color indexed="8"/>
        <rFont val="Times New Roman"/>
        <family val="1"/>
        <charset val="204"/>
      </rPr>
      <t>33,6 тыс.руб.</t>
    </r>
    <r>
      <rPr>
        <sz val="10"/>
        <color indexed="8"/>
        <rFont val="Times New Roman"/>
        <family val="1"/>
        <charset val="204"/>
      </rPr>
      <t xml:space="preserve"> бюджет МО «Кезский район». Проект «Танцевальный баттл»,  цель проекта: проведение массовых мероприятий для молодежи. Финансовые средства использованы на приобретение музыкальной аппаратуры и оргтехники, пошив костюмов и освещение.  В рамках регионального  проекта – конкурса «Лучшие муниципальные проекты в Удмуртской Республике»  на обустройство Дома мастера «Истоки КАкиеМЫ» в с. Кулига привлечено 500 000.руб из регионального бюджета и 100 000руб. спонсорских средств ОАО «МИЛКОМ»;</t>
    </r>
  </si>
  <si>
    <t>Отклонения отстутствуют</t>
  </si>
  <si>
    <r>
      <t xml:space="preserve">По состоянию на </t>
    </r>
    <r>
      <rPr>
        <b/>
        <u/>
        <sz val="10"/>
        <rFont val="Times New Roman"/>
        <family val="1"/>
        <charset val="204"/>
      </rPr>
      <t>31.12.2020 г.</t>
    </r>
  </si>
  <si>
    <t xml:space="preserve">Количество посещений за  2020  год  составляет 96792   (Количество посещений за  12  месяцев  2019г. составляет 124766). Уменьшение связано с  объективными причинами:
1. Две библиотеки района находились в состоянии капитального ремонта, что повлияло на снижение показателей:
-Гыинская библиотека ( март-ноябрь); Кулигинская библиотека ( март-август);
2.Ограничение посещения  туристами   Кулигинской библиотеки так же  снизило показатели;
3.Из за пандемии коронавируса  в  течение  2020 года  многие читатели ограничили посещение библиотеки из-за нахождения на больничных листах  и из-за ограничительных мер на проведение  массовых и коллективных мероприятий  в стационаре. Очень много информации было предоставлено жителям района в режиме онлайн в ВК, на официальном сайте МБУК «Кезская МБС», на Портале библиотек Удмуртии.
С 4   квартала на базе РБ проходят занятия шахматного клуба «Белая ладья», что тоже приводило  к увеличению посещаемости библиотеки. В 2020 году занятия  в клубе  практически не проводились в 2-3 кварталах;
Не проводили своих мероприятий на базе библиотек  и общественные организации: женсоветы,  ветераны и д.р
</t>
  </si>
  <si>
    <t>Нет  финансирования  на проведение мероприятий и  использования призов  в качестве стимулирования читателей.   Низкая материально- техническая база  библиотек.  Уменьшилось количество посещений в связи с пандемией Covid- 19</t>
  </si>
  <si>
    <t xml:space="preserve">Проведено  776 единиц   мероприятий, что на 274 мероприятия меньше. В 2020 году  для посетителей не работал экспозиционный зал Кезской центральной районной библиотеки, посетителями которого массово были дошкольники и учащиеся школ района.
По причине  действовавших ограничительных мер для детей,  на много уменьшилось количество мероприятий в Кезской детской библиотеке.
</t>
  </si>
  <si>
    <t>Отсутствие финансирования на призовой фонд, Уменьшилось количество посещений в связи с пандемией Covid- 19</t>
  </si>
  <si>
    <t xml:space="preserve">За 12 месяцев 2019 года   организовано 96 (106 – в 2019 г.)  "передвижек"   для работы   с удаленными пользователями   с охватом  16163 ( 23574 – 2019 г.)  посещений; 
читателей – 2934 (3179- 2019 чел.). Снижение из за ограничительных мер  доступа  в учреждения и организации посторонних. Особенно, запрет наложен на посещение дошкольных учреждений и больницы.  
Хорошие показатели посещаемости   дает организация массовых мероприятий вне стен библиотеки.  В 2020 году библиотечная система активно работала с ТРК «Удмуртия», что дало большой охват  посещений.
    В 2020 году основным   средством продвижения библиотечной деятельности   явилась работа  в режиме онлайн.  К сожалению, размещение   и   прочтение информации в популярных у населения группах в соцсетях не  учитывается.
</t>
  </si>
  <si>
    <t xml:space="preserve">Показатели  по  работе с  «передвижками»  напрямую зависят  от   наличия транспорта ( его отсутствие  или поломка), а так же от ГСМ, на которые денежные средства не выделялись .  Уменьшение количества  внестационарных пунктов  связано с их слиянием. Запрет  на посещение дошкольных учреждений и больницы в связи с пандемией Covid- 19. </t>
  </si>
  <si>
    <t xml:space="preserve">Дополнительно к  удаленным пользователям    относятся так же   посетители   сайта  МБУК «Кезская МБС»:
-обращений 7000 раз; (2019 - 5823)
Специалисты активно работают над созданием новых электронных продуктов, чтобы заинтересовать читателей.  В электронном виде размещаются  анкеты, викторины,  пазлы,  видеоролики, сетевые акции
1. по договору  с ООО «Музыка и культура»  открыт официальный сайт МБУК «Кезская МБС».  Из бюджета МО «Кезский район»  выделено 12800,00 рублей. ( http://bibkez.udm.muzkult.ru).
2. В условиях пандемии  коронавирусной инфекции  большинство информационных материалов для населения было представлено  в режиме онлайн.  Специалисты приняли участие в более чем 60 сетевых акциях, организованных библиотеками России   в Год  Юбилея Победы;
</t>
  </si>
  <si>
    <t xml:space="preserve">в связи с пандемией Covid- 19 посетители библиотек перешли на онлайн-режим </t>
  </si>
  <si>
    <t xml:space="preserve">Система ИРБИС работала бесперебойно, что позволило увеличить количество записей в электронном каталоге.
Из бюджета Удмуртской Республики  бюджету МО «Кезский район»  выделено  123000,00 рублей, в том числе, из бюджета МО - 1230,00 рублей для подключения муниципальных библиотек к сети ИНТЕРНЕТ.   Заключены договора с поставщиками.  Во втором полугодии 2020 года   подключены Мысовская  и Сыгинская  библиотеки. В 2019 году  на аналогичные мероприятия было  выделено  из бюджета Удмуртской Республики  179388,00 рублей на 3 компьютера и подключение к сети ИНТЕРНЕТ.
В конце 2020 года  в МБУК «Кезская МБС»   установлен новый официальный сайт, обслуживаемый  ООО «Музыка и культура»  г. Москва.  Работа через официальный сайт является  производственной необходимостью.
Материально- техническая база библиотек очень слаба. Слабая   и морально устаревшая  оргтехника  или ее отсутствие  не позволяют    создавать новые электронные продукты. 
 Очень востребована   форма работы по обучению  пожилых людей основам компьютерной грамотности: 6 месяцев 2016 год  -10  человек;                                                        2017 год    - 17 человек;                                                        2018 год-  25 человек;                                                         2019 год- 21  человек;                                                        2020 год – 6 человек. 
В 2020 году  услуга оказана минимально, поскольку  получателями ее являются посетители 65+,  которые  входят в категорию для ограничения посещений учреждений культуры.
</t>
  </si>
  <si>
    <t xml:space="preserve">слабая   и морально устаревшая  оргтехника  или ее отсутствие  не позволяют    создавать новые электронные продукты. в связи с пандемией Covid- 19 посетители библиотек перешли на онлайн-режим </t>
  </si>
  <si>
    <t xml:space="preserve">На мероприятия по комплектованию библиотечных фондов   поступило 128325,76 рублей из бюджета Удмуртской Республики и софинансирование из бюджета муниципального образования -1300,00 рублей.
 2019 год 2020 год
Поступило  количество   экз.  за счет   межбюджетных трансфертов (Республиканский бюджет) 138 (2019) 449 (2020).Поступило  количество   экз.  за счет   средств   местного бюджета, в том числе софинансирование 0 (2019) 14 (2020 год). Поступило  количество   экз.   в дар от читателей 1225(2019) 1395(2020). Поступило в дар «Центра документации новейшей истории Удмуртской Республики» 1 (2019)  0 (2020). Поступило в дар ФГУП «ВИАМ «ГНЦ РФ» 70 (2019) 0 (2020). Поступило в дар Государственного мемориально-архитектурного комплекса «Музей-усадьба П. И. Чайковского» 0 (2019)  1 (2020). Поступило в дар АНО «ИСТОКИ КАКИЕМЫ?»  1(2019) 2 (2020). Поступило за счет средств приносящей доход деятельности 0 (2019) 26 (2020). Поступило взамен утерянных 71 (2019) 105 (2020)
М. Калашников 40 (2019) 0 (2020)
Сетевые локальные ресурсы  (электронный вариант газеты «Звезда» 48 (2019) 49 (2020).Передача документов из фонда одного филиала в фонд другого. 207 (2019) 372 (2020)
ИТОГО  книг 1804 1804
           За 2020 год   поступило  экз. в т.ч. 3590
-  книг и брошюр  - 2373;
- периодических изданий – 1167;
В дар   от физических и юридических лиц поступило  1408  экз. документов.
</t>
  </si>
  <si>
    <t>Сравнительно небольшое софинансирование с местного бюджета</t>
  </si>
  <si>
    <t xml:space="preserve">Увеличилось количество   записей   электронного каталога  за счет системы ИРБИС (всего 7575  записей, в том числе  за    2020 год – 1597  записей, что на 28 записей больше, чем  в аналогичный период 2019 года).
Увеличение за счет ведения ретроконверсии традиционных карточных каталогов.
В Отдел комплектования и обработки литературы   требуется   отдельный специалист, занимающийся  ведением электронного каталога (согласно типовым штатам).
</t>
  </si>
  <si>
    <t xml:space="preserve">Проведено  3   плановые   проверки  фондов  и 2 внеплановые.     Выявлено 44 экз. недостающих книг. Недостача заменена равноценными изданиями.  В 2020  году  поступило    3590  экземпляра книг (в 20190 -3023 ); Списано  3485  книг ( в 2019 г.-  2680 экз.);  На данный момент в фонде библиотеки-  90256  экземпляров без периодических изданий, ( В 2019- 90151  экз.) 
Фонд пополнился, большей частью, за счет пожертвований читателей.
</t>
  </si>
  <si>
    <t xml:space="preserve"> Среди сельских библиотекарей было проведено  11 обучающих семинаров ( по плану 1 раз в месяц) в том числе 3 в режиме онлайн.          
За  2020  год     10  человек   прошли курсы повышения квалификации в г. Ижевск, г. Москва- дистанционно с получением сертификата.
2 -   человека   пошли профессиональную переподготовку;
-2   специалиста продолжают обучение в  училище культуры в г. Пермь;
</t>
  </si>
  <si>
    <t xml:space="preserve">В Кезской центральной районной библиотеке  оборудована АПС,  был заключен договор на обслуживание. На данное мероприятие  были выделены средства из бюджета МО «Кезский район.
</t>
  </si>
  <si>
    <t xml:space="preserve">Проведено 1250 мероприятия,с числом посетителей 53544 человек, из них для детей 522 мероприятий, в них посетителей - 15005  </t>
  </si>
  <si>
    <t>в течение2020года</t>
  </si>
  <si>
    <t>Число  посетителей музея составило 5471 единиц</t>
  </si>
  <si>
    <t>Плановый показатель  2020 года  - 316 ед.; фактически  проведено  155 экскурсий  и   14 мероприятия.   Снижение показателя связано с текущей неблагоприятной эпидемиологической  ситуацией.</t>
  </si>
  <si>
    <t>Уменьшилось количество проведенных экскурсий в связи с пандемией Covid- 19</t>
  </si>
  <si>
    <t>Проведение не менее 316 экскурсий</t>
  </si>
  <si>
    <t>Была запланирована организация 5 передвижных выставок до 2020 года.  В отчетном периоде  работали 3  передвижные выставки  («Афганские уроки мужества», «Вдали от больших городов», «Забвенью не подлежит). Они демонстрировалась в  муниципальных образованиях Кезского района.  Выставка «Кулига: в краю непуганых староверов» в отчетном году не экспонировалась. В разработке находится выставка «Камжо Арт». Фактически создано 18 выставок, в том числе и виртуальные, представленные в социальных сетях.</t>
  </si>
  <si>
    <t xml:space="preserve"> В июне 2017 года выявлена биологическая зараженность помещения фондохранилища, что однозначно негативно сказалось бы на сохранности фондов. в связи с этим экспонаты были переведены в экспозиционно-выставочный зал.  Микроклимат   не  соответствует   требованиям. (в  помещении фондохранилища высокая температура.)</t>
  </si>
  <si>
    <t>Количество предметов основного фонда  составляет 3032 единиц хранения</t>
  </si>
  <si>
    <t>Комплектование фондов осуществляется за счет дарения физическими лицами  на безвозмездной основе. Проведена 1 экспертная фондово-закупочная комиссия. На постоянное хранение принято 140 предметов по теме «Участники Великой Отечественной войны».</t>
  </si>
  <si>
    <t xml:space="preserve">Проведена фотофиксация  140 музейных предметов </t>
  </si>
  <si>
    <t>в течение 2020  года</t>
  </si>
  <si>
    <t>В отчетный период   проведена частично сверка фондов "Документы", "Фотографии и негативы".  В связи с ограничением  деятельности и переводом сотрудников на удаленную работу из-за распространения коронавирусной инфекции  мероприятие в полной мере  не отработано.</t>
  </si>
  <si>
    <t>Передвижной фонд составляет 303 ед.</t>
  </si>
  <si>
    <t>Обрабатывается имеющийся  материал по ветеранам и погибшим в  Великой Отечественной войне, оцифрована "Книга памяти.т 5.", начата работа с информационным ресурсом "Кезский район. Репрессированные"; в рамках федерального проекта «Место памяти.РФ.» зарегистрированы на сайте проекта все памятника Великой Отечественной войны, расположенные на территории Кезского района, памятник, посвященные событиям Гражданской войны, локальным боевым действиям.</t>
  </si>
  <si>
    <t xml:space="preserve">В рамках проекта «Шулдыр шулан дыр» для музея изготовлены 3 горизонтальные витрины.  </t>
  </si>
  <si>
    <t>В течение предыдущих 4-х лет в МО «Кезский район» уже привозились выставки  музеев из других районов  УР.  В связи с ограничением из-за распространения коронавирусной инфекции  мероприятие в полной мере  не отработано.</t>
  </si>
  <si>
    <t>Обменные выставки согласно  музейной практике необходимо страховать. Это дополнительные денежные затраты. При суммировании страховых взносов, транспортных услуг, расходов на оформление выставки возникает вопрос о рентабельности  выставки. Ограничение из-за распространения коронаирусной инфекции</t>
  </si>
  <si>
    <t xml:space="preserve"> 2020 год  при условии поступления бюджетных средств на указанное мероприятие</t>
  </si>
  <si>
    <t xml:space="preserve">         За отчётный период организовано и проведено 75 праздников народного календаря и массовых гуляний. Во всех учреждениях культуры традиционно проводятся рождественские вечера, посиделки, народные праздники – Масленица, Пасха, «Гырон быдтон», «Гербер», «Йе келян»  и др.  
     В феврале был проведен районный праздник Масленицы «Гуляй народ Масленица у ворот».   
В августе прошел Фестиваль старообрядческой культуры «Истоки Какие МЫ?. Закружись мой  сарафан» в онлайн-формате.
19 сентября прошел Межрегиональный фестиваль свиста «Шулдыр Шуландыр» в д. Большой Олып.
</t>
  </si>
  <si>
    <t xml:space="preserve"> 2020</t>
  </si>
  <si>
    <t>2020</t>
  </si>
  <si>
    <t>Проведена акция  Ночь  музеев.  Общее кол-во участников – более 200  человек. Большое количество связано с требованием методического центра  провести акцию в течение недели. В рамках акции Ночь искусств организована обширная культурно-просветительная программа с авторской экскурсией, перформансом, мастер-классами.</t>
  </si>
  <si>
    <t xml:space="preserve"> 2020 год</t>
  </si>
  <si>
    <t>Под фондохранилище отведены 16 кв.м. площади в фойе РДК. Проведен ремонт фондохранилища с целью улучшения микроклимата в помещении.В июне 2017 года выявлена биологическая зараженность помещения фондохранилища, что однозначно негативно сказалось бы на сохранности фондов. в связи с этим экспонаты были переведены в экспозиционно-выставочный зал.  Микроклимат   не  соответствует   требованиям. (в  помещении фондохранилища высокая температура.)</t>
  </si>
  <si>
    <t>Отсутствие финансирования со стороны местного бюджета</t>
  </si>
  <si>
    <t>1 ОКН, находящийся в частной собственности,  утрачен (2019 год) . В 2020 году изменений не было</t>
  </si>
  <si>
    <t>На 5 ОКН  имеются кадастровые    паспорта,  на 5 ОКН получено право собственности, на 1 ОКН  имеются проекты зон охраны, предмета охраны (2019) В 2020 году изменений не было . По большей части это связано с новой коронавирусной инфекцией</t>
  </si>
  <si>
    <t>На  территории 6 ОКН проведено благоустройство (2019). В 2020 году изменений не было . По большей части это связано с новой коронавирусной инфекцией</t>
  </si>
  <si>
    <t>Ежегодное повышение квалификации: за 2020 г. повысили свою квалификацию 42 работника культуры</t>
  </si>
  <si>
    <t>Данные мероприятия не прововдились</t>
  </si>
  <si>
    <t>Распространение новой коронавирусной инфекции</t>
  </si>
  <si>
    <t xml:space="preserve">МБУК "Кезский районный Дом ремесел" (филиал  МБУК "Кезский РДК", отдел культуры </t>
  </si>
  <si>
    <t xml:space="preserve">Участие в районной  выставке, посв. IV Республиканскому фестивалю-конкурсу любительского художественного творчества и прикладного искусства “Созвездие ветеранских талантов и увлечений»
Участие в районной  выставке-продаже  на районной Масленице
Районная выставка «Светлая пасха» (в онлайн-режиме)
Участие в районой  фото-выставке, посв. Победе в ВОв.( в онлайн-режиме)
</t>
  </si>
  <si>
    <t xml:space="preserve">Проведены : 4 районных выставок: 
  Участие в районной  выставке, посв. IV Республиканскому фестивалю-конкурсу любительского художественного творчества и прикладного искусства “Созвездие ветеранских талантов и увлечений»
Участие в районной  выставке-продаже  на районной Масленице
Районная выставка «Светлая пасха» (в онлайн-режиме)
Участие в районой  фото-выставке, посв. Победе в ВОв.( в онлайн-режиме)
</t>
  </si>
  <si>
    <t xml:space="preserve">Приняли участие в 3 республиканских  стационарных выставках: 
Апрель – Участие в республиканской выставке отдел РДНТ г. Ижевск «Убранство стола» (в онлайн-режиме). В выставке были представлены изделия методистов Главатских Г.М.(стол), Главатских С.В.(Столешник, салфетки), ГлаватскихВ.И., Алексеева Н.В..(Набор чаш).
9 мая -Участие в республиканской фото-выставке отдел РДНТ г. Ижевск (в онлайн-режиме). В выставке были представлены фото изделий методистов Дома ремесел.
Июнь-август – Участие в республиканской выставке отдел РДНТ г. Ижевск (музей Лудорвай) «Традиционная культура народов Удмуртии» В выставке были представлены изделия методистов Главатских Г.М.(стол), Главатских С.В.(Столешник, салфетки), ГлаватскихВ.И., Алексеева Н.В..(Набор чаш), Касимова В.Н.(Туеса), Главатских В.И. ( Корзины для белья).
</t>
  </si>
  <si>
    <t xml:space="preserve">Проведено 6 мастер классов по видам Дпи :
-"Гибкий прутик", художественная обработка лозы;  (для взрослых)
-Сказочная береста", художественная обработка бересты;
-Глиняная игрушка", керамика;
-"Волшебная нить", ткачество, художественное вязание;
-"Мастерица", лоскутное шитье, народная игрушка;
- «Золотая соломка», художественная обработка соломки; (для детей
</t>
  </si>
  <si>
    <t>На 2020 год составило 9%</t>
  </si>
  <si>
    <t xml:space="preserve">В  2020 году заметно увеличилось количество туристов, самостоятельно посещавших объекты туризма, в основном это семейные группы. Этому послужило участие туристических объектов района  в Республиканском конкурсе «ДаУР», в ходе которого в 100 самых главных достопримечательностей Удмуртской Республики вошли следующие природные объекты, расположенные на территории Кезского района:
        - Исток реки Кама, с. Кулига;
        - Кездурский водопад, д. Кездур;
        - Гурезь ул, д. Новая Гыя.
          В рамках празднования Столетия государственности Удмуртии с целью популяризации и развития внутреннего туризма в районе был проведен конкурс «Кез – страна Чудес». Участниками было предложено 15 туристических объектов района в социальной сети ВКонтакте  https://vk.com/chudesakeza с хэштегом #чудесакеза
          География туристов в 2020 году была разнообразна, но основной поток это гости из Удмуртской Республики, Пермского края, Кировской области, Свердловской области. 
</t>
  </si>
  <si>
    <t xml:space="preserve">МУ "Централизованная бухгалтерия учреждений ", Отдел культуры </t>
  </si>
  <si>
    <t>Реализация установленных полномочий (функций) отдела культуры . За 2020 г. уплата налога на имущество по учреждениям культуры составила 0,00 тыс. руб. (осталась переплата с 2019 года)</t>
  </si>
  <si>
    <t>Компенсация расходов по оплате коммунальных услуг  специалистам в учреждениях культуры осуществляется ежемесячно на основании постановления Администрации МО "Кезский район" от 14 марта 2006 г. № 222. За 2020 г. выплата компенсаций работникам культуры составила 179,5 тыс. руб., что составило 93,0 % от плана на 2020 год (193,0 тыс. руб.).</t>
  </si>
  <si>
    <t>За 2020 г. выплата компенсаций работникам культуры составила 179,5 тыс. руб., что составило 93,0 % от плана на 2020 год (193,0 тыс. руб.).</t>
  </si>
  <si>
    <t xml:space="preserve">На 2020 г. внесены изменения в базовый перечень услуг, оказываемых учреждениями культуры, касающиеся показателей объема и качества услуг. Перечень размещен на сайтах bus.gov.ru и budget.gov.ru. </t>
  </si>
  <si>
    <t xml:space="preserve"> На 2020 г. издан приказ начальника Отдела культуры и туризма Администрации МО "Кезский район" от 09 января 2020 г. № 1, утверждающий муниципальные задания на оказание муниц.услуг (выполнение работ) по каждому подведомственному учреждению.</t>
  </si>
  <si>
    <t>На основании утвержденных муниципальных заданий и утвержденных нормативов затрат на оказание учреждениями муниципальных услуг (выполнение работ) расчитаны размеры субсидий на 2020 год  по всем учреждениям, подведомственным отделу культуры Администрации МО "Кезский район"</t>
  </si>
  <si>
    <t>Изменения в постановление Администрации МО "Кезский район" от 22.08.13 г. № 1348 "Об утверждении Положения об оплате труда работников бюджетных, казенных учреждений культуры МО "Кезский район" в течение 2019 года не вносились, поскольку соответствующие изменения были приняты только 11 декабря 2019 года постановлением Правительства УР № 578. Изменения внесены в 2020  году.</t>
  </si>
  <si>
    <r>
      <t xml:space="preserve">По состоянию на </t>
    </r>
    <r>
      <rPr>
        <b/>
        <u/>
        <sz val="10"/>
        <rFont val="Times New Roman"/>
        <family val="1"/>
        <charset val="204"/>
      </rPr>
      <t>01.01.2021 г.</t>
    </r>
  </si>
  <si>
    <t>Несколько специалистов Отдела культуры выбрали другую льготу</t>
  </si>
  <si>
    <t>03102L5190</t>
  </si>
  <si>
    <t>03103S6290</t>
  </si>
  <si>
    <t>Реализация мер по противопожарной защите объектов экономики</t>
  </si>
  <si>
    <t>0310561910</t>
  </si>
  <si>
    <t>0320405230</t>
  </si>
  <si>
    <t>0320461620</t>
  </si>
  <si>
    <t>0320504230</t>
  </si>
  <si>
    <t>0320505230</t>
  </si>
  <si>
    <t>0320561680</t>
  </si>
  <si>
    <t>0350160120</t>
  </si>
  <si>
    <t>244</t>
  </si>
  <si>
    <t>-</t>
  </si>
  <si>
    <t>0351161680</t>
  </si>
  <si>
    <t>Другие вопросы в области культуры, кинематографии</t>
  </si>
  <si>
    <t>03204S8620</t>
  </si>
  <si>
    <t>03206L4670</t>
  </si>
  <si>
    <r>
      <t xml:space="preserve">по состоянию на </t>
    </r>
    <r>
      <rPr>
        <b/>
        <u/>
        <sz val="10"/>
        <color indexed="8"/>
        <rFont val="Times New Roman"/>
        <family val="1"/>
        <charset val="204"/>
      </rPr>
      <t xml:space="preserve">01.01.2021 г. </t>
    </r>
  </si>
  <si>
    <t>03102S6290</t>
  </si>
  <si>
    <t>РДК</t>
  </si>
  <si>
    <t>федеральный</t>
  </si>
  <si>
    <t>региональный</t>
  </si>
  <si>
    <t>местный</t>
  </si>
  <si>
    <t>ремонт кулигинского дк</t>
  </si>
  <si>
    <t xml:space="preserve">покупка кресел </t>
  </si>
  <si>
    <t>МБС</t>
  </si>
  <si>
    <t>проведение интернета</t>
  </si>
  <si>
    <t>был возврат</t>
  </si>
  <si>
    <t>касса</t>
  </si>
  <si>
    <t>30 марта 2020 года</t>
  </si>
  <si>
    <t xml:space="preserve">Доля руководителей и специалистов  в возрасте до 35 лет в общем числе руководителей и специалистов учреждений культуры за 2020 год  составила 39,3 % (44 человека из 112 руководителей и специалистов) </t>
  </si>
  <si>
    <t>В рамках нацпроекта "Культура" выделены субсидии на проведение капитального ремонта здания филиала МБУК "Кезский РДК"  в размере 4878,4 тыс. руб., в том числе софинансирование из муниципального бюджета - 487,8 тыс. руб. Работы завершены.</t>
  </si>
  <si>
    <r>
      <t xml:space="preserve">По состоянию на </t>
    </r>
    <r>
      <rPr>
        <b/>
        <u/>
        <sz val="10"/>
        <color indexed="8"/>
        <rFont val="Times New Roman"/>
        <family val="1"/>
        <charset val="204"/>
      </rPr>
      <t>01.01.2021 г.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</si>
</sst>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\ &quot;₽&quot;"/>
  </numFmts>
  <fonts count="3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.5"/>
      <name val="Calibri"/>
      <family val="2"/>
      <charset val="204"/>
    </font>
    <font>
      <sz val="8.5"/>
      <color indexed="8"/>
      <name val="Calibri"/>
      <family val="2"/>
      <charset val="204"/>
    </font>
    <font>
      <sz val="7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8.5"/>
      <color indexed="10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7"/>
      <name val="Calibri"/>
      <family val="2"/>
      <charset val="204"/>
    </font>
    <font>
      <sz val="8.5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CC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3">
    <xf numFmtId="0" fontId="0" fillId="0" borderId="0" xfId="0"/>
    <xf numFmtId="0" fontId="0" fillId="0" borderId="0" xfId="0" applyFill="1"/>
    <xf numFmtId="0" fontId="10" fillId="0" borderId="0" xfId="0" applyFont="1" applyFill="1" applyAlignment="1">
      <alignment wrapText="1"/>
    </xf>
    <xf numFmtId="0" fontId="8" fillId="0" borderId="0" xfId="0" applyFont="1" applyFill="1"/>
    <xf numFmtId="0" fontId="0" fillId="0" borderId="0" xfId="0" applyFill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/>
    <xf numFmtId="0" fontId="0" fillId="0" borderId="0" xfId="0" applyFill="1" applyAlignment="1"/>
    <xf numFmtId="0" fontId="21" fillId="0" borderId="0" xfId="0" applyFont="1" applyFill="1" applyAlignment="1"/>
    <xf numFmtId="49" fontId="2" fillId="0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 indent="1"/>
    </xf>
    <xf numFmtId="164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15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0" fillId="0" borderId="3" xfId="0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 wrapText="1"/>
    </xf>
    <xf numFmtId="164" fontId="22" fillId="0" borderId="1" xfId="0" applyNumberFormat="1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2" borderId="0" xfId="0" applyFont="1" applyFill="1"/>
    <xf numFmtId="0" fontId="2" fillId="2" borderId="0" xfId="0" applyFont="1" applyFill="1"/>
    <xf numFmtId="0" fontId="0" fillId="2" borderId="0" xfId="0" applyFill="1"/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20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2" fillId="0" borderId="6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top"/>
    </xf>
    <xf numFmtId="164" fontId="22" fillId="0" borderId="1" xfId="0" applyNumberFormat="1" applyFont="1" applyFill="1" applyBorder="1" applyAlignment="1">
      <alignment horizontal="center" vertical="top"/>
    </xf>
    <xf numFmtId="49" fontId="34" fillId="0" borderId="6" xfId="0" applyNumberFormat="1" applyFont="1" applyBorder="1" applyAlignment="1">
      <alignment horizontal="center" vertical="top"/>
    </xf>
    <xf numFmtId="0" fontId="34" fillId="0" borderId="1" xfId="0" applyFont="1" applyBorder="1" applyAlignment="1">
      <alignment horizontal="left" vertical="top" wrapText="1"/>
    </xf>
    <xf numFmtId="0" fontId="34" fillId="0" borderId="0" xfId="0" applyFont="1" applyFill="1"/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0" fontId="0" fillId="4" borderId="0" xfId="0" applyFill="1"/>
    <xf numFmtId="0" fontId="7" fillId="5" borderId="1" xfId="0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>
      <alignment horizontal="center" vertical="top"/>
    </xf>
    <xf numFmtId="0" fontId="0" fillId="5" borderId="0" xfId="0" applyFill="1"/>
    <xf numFmtId="49" fontId="6" fillId="4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top"/>
    </xf>
    <xf numFmtId="0" fontId="0" fillId="3" borderId="0" xfId="0" applyFill="1"/>
    <xf numFmtId="0" fontId="0" fillId="4" borderId="1" xfId="0" applyFill="1" applyBorder="1" applyAlignment="1">
      <alignment vertical="top"/>
    </xf>
    <xf numFmtId="0" fontId="0" fillId="0" borderId="1" xfId="0" applyFill="1" applyBorder="1"/>
    <xf numFmtId="49" fontId="34" fillId="0" borderId="1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49" fontId="35" fillId="0" borderId="1" xfId="0" applyNumberFormat="1" applyFont="1" applyFill="1" applyBorder="1" applyAlignment="1">
      <alignment horizontal="center" vertical="top"/>
    </xf>
    <xf numFmtId="0" fontId="35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49" fontId="22" fillId="5" borderId="1" xfId="0" applyNumberFormat="1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164" fontId="35" fillId="5" borderId="1" xfId="0" applyNumberFormat="1" applyFont="1" applyFill="1" applyBorder="1" applyAlignment="1">
      <alignment horizontal="center" vertical="top"/>
    </xf>
    <xf numFmtId="0" fontId="34" fillId="5" borderId="1" xfId="0" applyFont="1" applyFill="1" applyBorder="1" applyAlignment="1">
      <alignment vertical="top"/>
    </xf>
    <xf numFmtId="0" fontId="34" fillId="5" borderId="0" xfId="0" applyFont="1" applyFill="1"/>
    <xf numFmtId="164" fontId="6" fillId="5" borderId="1" xfId="0" applyNumberFormat="1" applyFont="1" applyFill="1" applyBorder="1" applyAlignment="1">
      <alignment horizontal="center" vertical="top"/>
    </xf>
    <xf numFmtId="164" fontId="22" fillId="5" borderId="1" xfId="0" applyNumberFormat="1" applyFont="1" applyFill="1" applyBorder="1" applyAlignment="1">
      <alignment horizontal="center" vertical="top"/>
    </xf>
    <xf numFmtId="164" fontId="4" fillId="5" borderId="1" xfId="0" applyNumberFormat="1" applyFont="1" applyFill="1" applyBorder="1" applyAlignment="1">
      <alignment horizontal="center" vertical="top"/>
    </xf>
    <xf numFmtId="2" fontId="34" fillId="5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right" vertical="center"/>
    </xf>
    <xf numFmtId="165" fontId="0" fillId="0" borderId="0" xfId="0" applyNumberFormat="1" applyFill="1"/>
    <xf numFmtId="2" fontId="0" fillId="0" borderId="1" xfId="0" applyNumberFormat="1" applyFill="1" applyBorder="1"/>
    <xf numFmtId="0" fontId="0" fillId="6" borderId="0" xfId="0" applyFill="1"/>
    <xf numFmtId="0" fontId="33" fillId="6" borderId="0" xfId="0" applyFont="1" applyFill="1"/>
    <xf numFmtId="165" fontId="33" fillId="3" borderId="0" xfId="0" applyNumberFormat="1" applyFont="1" applyFill="1"/>
    <xf numFmtId="2" fontId="33" fillId="6" borderId="0" xfId="0" applyNumberFormat="1" applyFont="1" applyFill="1"/>
    <xf numFmtId="0" fontId="2" fillId="5" borderId="0" xfId="0" applyFont="1" applyFill="1"/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4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vertical="top" wrapText="1"/>
    </xf>
    <xf numFmtId="0" fontId="2" fillId="5" borderId="2" xfId="0" applyFont="1" applyFill="1" applyBorder="1" applyAlignment="1">
      <alignment horizontal="center" vertical="center"/>
    </xf>
    <xf numFmtId="1" fontId="2" fillId="5" borderId="4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2" fillId="5" borderId="1" xfId="1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top" wrapText="1"/>
    </xf>
    <xf numFmtId="4" fontId="2" fillId="5" borderId="4" xfId="0" applyNumberFormat="1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3" fontId="2" fillId="5" borderId="4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30" fillId="5" borderId="1" xfId="0" applyNumberFormat="1" applyFont="1" applyFill="1" applyBorder="1" applyAlignment="1">
      <alignment horizontal="left" vertical="top" wrapText="1"/>
    </xf>
    <xf numFmtId="0" fontId="30" fillId="5" borderId="1" xfId="0" applyFont="1" applyFill="1" applyBorder="1" applyAlignment="1">
      <alignment vertical="top" wrapText="1"/>
    </xf>
    <xf numFmtId="4" fontId="28" fillId="5" borderId="1" xfId="0" applyNumberFormat="1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left" vertical="top" wrapText="1"/>
    </xf>
    <xf numFmtId="4" fontId="2" fillId="5" borderId="1" xfId="0" applyNumberFormat="1" applyFont="1" applyFill="1" applyBorder="1" applyAlignment="1">
      <alignment horizontal="center" vertical="center"/>
    </xf>
    <xf numFmtId="165" fontId="2" fillId="5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top" wrapText="1"/>
    </xf>
    <xf numFmtId="2" fontId="2" fillId="5" borderId="8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164" fontId="2" fillId="5" borderId="8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justify" vertical="top"/>
    </xf>
    <xf numFmtId="0" fontId="2" fillId="5" borderId="4" xfId="0" applyFont="1" applyFill="1" applyBorder="1" applyAlignment="1">
      <alignment horizontal="left" vertical="top"/>
    </xf>
    <xf numFmtId="0" fontId="2" fillId="5" borderId="8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justify" vertical="top" wrapText="1"/>
    </xf>
    <xf numFmtId="0" fontId="29" fillId="5" borderId="4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vertical="top" wrapText="1"/>
    </xf>
    <xf numFmtId="165" fontId="28" fillId="5" borderId="1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vertical="top" wrapText="1"/>
    </xf>
    <xf numFmtId="2" fontId="2" fillId="5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top" wrapText="1"/>
    </xf>
    <xf numFmtId="3" fontId="2" fillId="5" borderId="4" xfId="0" applyNumberFormat="1" applyFont="1" applyFill="1" applyBorder="1" applyAlignment="1">
      <alignment horizontal="center" vertical="center" wrapText="1"/>
    </xf>
    <xf numFmtId="0" fontId="9" fillId="5" borderId="0" xfId="0" applyFont="1" applyFill="1"/>
    <xf numFmtId="0" fontId="4" fillId="5" borderId="0" xfId="0" applyFont="1" applyFill="1"/>
    <xf numFmtId="0" fontId="6" fillId="5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8" fillId="5" borderId="0" xfId="0" applyFont="1" applyFill="1"/>
    <xf numFmtId="49" fontId="2" fillId="5" borderId="2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  <xf numFmtId="49" fontId="29" fillId="5" borderId="4" xfId="0" applyNumberFormat="1" applyFont="1" applyFill="1" applyBorder="1" applyAlignment="1">
      <alignment horizontal="center" vertical="center"/>
    </xf>
    <xf numFmtId="0" fontId="11" fillId="5" borderId="0" xfId="0" applyFont="1" applyFill="1"/>
    <xf numFmtId="0" fontId="3" fillId="5" borderId="0" xfId="0" applyFont="1" applyFill="1" applyAlignment="1">
      <alignment horizontal="center" wrapText="1"/>
    </xf>
    <xf numFmtId="0" fontId="6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8" fillId="5" borderId="1" xfId="0" applyFont="1" applyFill="1" applyBorder="1"/>
    <xf numFmtId="0" fontId="6" fillId="5" borderId="1" xfId="0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/>
    </xf>
    <xf numFmtId="0" fontId="13" fillId="5" borderId="1" xfId="0" applyFont="1" applyFill="1" applyBorder="1" applyAlignment="1">
      <alignment horizontal="center" vertical="top"/>
    </xf>
    <xf numFmtId="0" fontId="13" fillId="5" borderId="0" xfId="0" applyFont="1" applyFill="1" applyAlignment="1">
      <alignment vertical="top"/>
    </xf>
    <xf numFmtId="0" fontId="15" fillId="5" borderId="0" xfId="0" applyFont="1" applyFill="1" applyAlignment="1">
      <alignment horizontal="left" vertical="top" wrapText="1"/>
    </xf>
    <xf numFmtId="0" fontId="15" fillId="5" borderId="1" xfId="0" applyFont="1" applyFill="1" applyBorder="1" applyAlignment="1">
      <alignment horizontal="left" vertical="center" wrapText="1"/>
    </xf>
    <xf numFmtId="0" fontId="32" fillId="5" borderId="1" xfId="0" applyFont="1" applyFill="1" applyBorder="1" applyAlignment="1">
      <alignment horizontal="center" vertical="top"/>
    </xf>
    <xf numFmtId="0" fontId="6" fillId="5" borderId="3" xfId="0" applyFont="1" applyFill="1" applyBorder="1" applyAlignment="1">
      <alignment horizontal="left" vertical="top" wrapText="1"/>
    </xf>
    <xf numFmtId="0" fontId="28" fillId="5" borderId="1" xfId="0" applyFont="1" applyFill="1" applyBorder="1" applyAlignment="1">
      <alignment horizontal="justify" vertical="top" wrapText="1"/>
    </xf>
    <xf numFmtId="0" fontId="6" fillId="5" borderId="7" xfId="0" applyFont="1" applyFill="1" applyBorder="1" applyAlignment="1">
      <alignment horizontal="left" vertical="top" wrapText="1"/>
    </xf>
    <xf numFmtId="0" fontId="17" fillId="5" borderId="1" xfId="0" applyFont="1" applyFill="1" applyBorder="1" applyAlignment="1">
      <alignment horizontal="left" vertical="top" wrapText="1"/>
    </xf>
    <xf numFmtId="0" fontId="17" fillId="5" borderId="1" xfId="0" applyFont="1" applyFill="1" applyBorder="1" applyAlignment="1">
      <alignment vertical="top" wrapText="1"/>
    </xf>
    <xf numFmtId="0" fontId="22" fillId="5" borderId="1" xfId="0" applyFont="1" applyFill="1" applyBorder="1" applyAlignment="1">
      <alignment vertical="top"/>
    </xf>
    <xf numFmtId="0" fontId="17" fillId="5" borderId="1" xfId="0" applyFont="1" applyFill="1" applyBorder="1" applyAlignment="1">
      <alignment vertical="top"/>
    </xf>
    <xf numFmtId="0" fontId="6" fillId="5" borderId="6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top" wrapText="1"/>
    </xf>
    <xf numFmtId="0" fontId="22" fillId="5" borderId="0" xfId="0" applyFont="1" applyFill="1" applyAlignment="1">
      <alignment horizontal="justify" wrapText="1"/>
    </xf>
    <xf numFmtId="0" fontId="15" fillId="5" borderId="5" xfId="0" applyFont="1" applyFill="1" applyBorder="1" applyAlignment="1">
      <alignment horizontal="left" vertical="top" wrapText="1"/>
    </xf>
    <xf numFmtId="0" fontId="22" fillId="5" borderId="1" xfId="0" applyFont="1" applyFill="1" applyBorder="1" applyAlignment="1">
      <alignment horizontal="left" vertical="top" wrapText="1"/>
    </xf>
    <xf numFmtId="0" fontId="22" fillId="5" borderId="2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27" fillId="5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32" fillId="5" borderId="1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left" vertical="top" wrapText="1"/>
    </xf>
    <xf numFmtId="0" fontId="28" fillId="5" borderId="1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/>
    </xf>
    <xf numFmtId="0" fontId="15" fillId="5" borderId="1" xfId="0" applyFont="1" applyFill="1" applyBorder="1" applyAlignment="1">
      <alignment horizontal="justify" vertical="top"/>
    </xf>
    <xf numFmtId="0" fontId="6" fillId="5" borderId="1" xfId="0" applyNumberFormat="1" applyFont="1" applyFill="1" applyBorder="1" applyAlignment="1">
      <alignment horizontal="left" vertical="top" wrapText="1"/>
    </xf>
    <xf numFmtId="0" fontId="15" fillId="5" borderId="0" xfId="0" applyFont="1" applyFill="1" applyAlignment="1">
      <alignment vertical="top" wrapText="1"/>
    </xf>
    <xf numFmtId="166" fontId="6" fillId="5" borderId="1" xfId="0" applyNumberFormat="1" applyFont="1" applyFill="1" applyBorder="1" applyAlignment="1">
      <alignment horizontal="justify" vertical="top" wrapText="1"/>
    </xf>
    <xf numFmtId="2" fontId="6" fillId="5" borderId="1" xfId="0" applyNumberFormat="1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left" vertical="top" wrapText="1"/>
    </xf>
    <xf numFmtId="0" fontId="27" fillId="5" borderId="5" xfId="0" applyFont="1" applyFill="1" applyBorder="1" applyAlignment="1">
      <alignment horizontal="left" vertical="top" wrapText="1"/>
    </xf>
    <xf numFmtId="49" fontId="13" fillId="5" borderId="1" xfId="0" applyNumberFormat="1" applyFont="1" applyFill="1" applyBorder="1" applyAlignment="1">
      <alignment vertical="top"/>
    </xf>
    <xf numFmtId="0" fontId="0" fillId="5" borderId="1" xfId="0" applyFill="1" applyBorder="1"/>
    <xf numFmtId="0" fontId="22" fillId="5" borderId="5" xfId="0" applyFont="1" applyFill="1" applyBorder="1" applyAlignment="1">
      <alignment vertical="top" wrapText="1"/>
    </xf>
    <xf numFmtId="0" fontId="0" fillId="5" borderId="0" xfId="0" applyFill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justify" vertical="justify" wrapText="1"/>
    </xf>
    <xf numFmtId="0" fontId="31" fillId="5" borderId="1" xfId="0" applyFont="1" applyFill="1" applyBorder="1" applyAlignment="1">
      <alignment horizontal="justify"/>
    </xf>
    <xf numFmtId="0" fontId="28" fillId="5" borderId="1" xfId="0" applyFont="1" applyFill="1" applyBorder="1" applyAlignment="1">
      <alignment horizontal="justify"/>
    </xf>
    <xf numFmtId="49" fontId="22" fillId="4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vertical="center" wrapText="1"/>
    </xf>
    <xf numFmtId="164" fontId="22" fillId="4" borderId="1" xfId="0" applyNumberFormat="1" applyFont="1" applyFill="1" applyBorder="1" applyAlignment="1">
      <alignment vertical="top" wrapText="1"/>
    </xf>
    <xf numFmtId="0" fontId="22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/>
    </xf>
    <xf numFmtId="0" fontId="19" fillId="5" borderId="0" xfId="0" applyFont="1" applyFill="1" applyAlignment="1">
      <alignment horizontal="left"/>
    </xf>
    <xf numFmtId="0" fontId="2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/>
    <xf numFmtId="0" fontId="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top" wrapText="1"/>
    </xf>
    <xf numFmtId="0" fontId="6" fillId="5" borderId="6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15" fillId="5" borderId="3" xfId="0" applyFont="1" applyFill="1" applyBorder="1" applyAlignment="1">
      <alignment horizontal="left" vertical="top" wrapText="1"/>
    </xf>
    <xf numFmtId="0" fontId="15" fillId="5" borderId="2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center" wrapText="1"/>
    </xf>
    <xf numFmtId="0" fontId="12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9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/>
    <xf numFmtId="0" fontId="0" fillId="0" borderId="1" xfId="0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5" fillId="0" borderId="3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7</xdr:row>
      <xdr:rowOff>19050</xdr:rowOff>
    </xdr:from>
    <xdr:to>
      <xdr:col>5</xdr:col>
      <xdr:colOff>476250</xdr:colOff>
      <xdr:row>7</xdr:row>
      <xdr:rowOff>171450</xdr:rowOff>
    </xdr:to>
    <xdr:pic>
      <xdr:nvPicPr>
        <xdr:cNvPr id="1970" name="Рисунок 6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257675" y="2019300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304800</xdr:colOff>
      <xdr:row>7</xdr:row>
      <xdr:rowOff>19050</xdr:rowOff>
    </xdr:from>
    <xdr:to>
      <xdr:col>6</xdr:col>
      <xdr:colOff>571500</xdr:colOff>
      <xdr:row>7</xdr:row>
      <xdr:rowOff>171450</xdr:rowOff>
    </xdr:to>
    <xdr:pic>
      <xdr:nvPicPr>
        <xdr:cNvPr id="1971" name="Рисунок 6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24450" y="201930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219075</xdr:colOff>
      <xdr:row>7</xdr:row>
      <xdr:rowOff>19050</xdr:rowOff>
    </xdr:from>
    <xdr:to>
      <xdr:col>7</xdr:col>
      <xdr:colOff>504825</xdr:colOff>
      <xdr:row>7</xdr:row>
      <xdr:rowOff>171450</xdr:rowOff>
    </xdr:to>
    <xdr:pic>
      <xdr:nvPicPr>
        <xdr:cNvPr id="1972" name="Рисунок 6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019800" y="2019300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285750</xdr:colOff>
      <xdr:row>7</xdr:row>
      <xdr:rowOff>19050</xdr:rowOff>
    </xdr:from>
    <xdr:to>
      <xdr:col>8</xdr:col>
      <xdr:colOff>542925</xdr:colOff>
      <xdr:row>7</xdr:row>
      <xdr:rowOff>171450</xdr:rowOff>
    </xdr:to>
    <xdr:pic>
      <xdr:nvPicPr>
        <xdr:cNvPr id="1973" name="Рисунок 6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67525" y="2019300"/>
          <a:ext cx="2571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314325</xdr:colOff>
      <xdr:row>7</xdr:row>
      <xdr:rowOff>19050</xdr:rowOff>
    </xdr:from>
    <xdr:to>
      <xdr:col>9</xdr:col>
      <xdr:colOff>476250</xdr:colOff>
      <xdr:row>7</xdr:row>
      <xdr:rowOff>171450</xdr:rowOff>
    </xdr:to>
    <xdr:pic>
      <xdr:nvPicPr>
        <xdr:cNvPr id="1974" name="Рисунок 5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829550" y="2019300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enableFormatConditionsCalculation="0">
    <tabColor rgb="FF00B0F0"/>
  </sheetPr>
  <dimension ref="A1:L145"/>
  <sheetViews>
    <sheetView tabSelected="1" topLeftCell="C1" zoomScale="61" zoomScaleNormal="61" workbookViewId="0">
      <pane ySplit="9" topLeftCell="A30" activePane="bottomLeft" state="frozen"/>
      <selection pane="bottomLeft" activeCell="D35" sqref="D35"/>
    </sheetView>
  </sheetViews>
  <sheetFormatPr defaultRowHeight="15"/>
  <cols>
    <col min="1" max="1" width="4.42578125" customWidth="1"/>
    <col min="2" max="2" width="5" customWidth="1"/>
    <col min="3" max="3" width="4" style="117" customWidth="1"/>
    <col min="4" max="4" width="34.5703125" style="117" customWidth="1"/>
    <col min="5" max="5" width="10.5703125" style="117" customWidth="1"/>
    <col min="6" max="6" width="11" style="117" customWidth="1"/>
    <col min="7" max="7" width="10.5703125" style="117" customWidth="1"/>
    <col min="8" max="11" width="12" style="117" customWidth="1"/>
    <col min="12" max="12" width="89.28515625" style="117" customWidth="1"/>
  </cols>
  <sheetData>
    <row r="1" spans="1:12" ht="14.1" customHeight="1">
      <c r="A1" s="70"/>
      <c r="B1" s="71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2" s="117" customFormat="1" ht="14.1" customHeight="1">
      <c r="A2" s="279" t="s">
        <v>65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</row>
    <row r="3" spans="1:12" s="117" customFormat="1" ht="14.1" customHeight="1">
      <c r="A3" s="279" t="s">
        <v>567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12" s="117" customFormat="1" ht="14.1" customHeight="1">
      <c r="A4" s="148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</row>
    <row r="5" spans="1:12" s="117" customFormat="1" ht="14.1" customHeight="1">
      <c r="A5" s="280" t="s">
        <v>444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</row>
    <row r="6" spans="1:12" s="117" customFormat="1" ht="14.1" customHeight="1">
      <c r="A6" s="200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117" customFormat="1" ht="24" customHeight="1">
      <c r="A7" s="283" t="s">
        <v>111</v>
      </c>
      <c r="B7" s="284"/>
      <c r="C7" s="282" t="s">
        <v>105</v>
      </c>
      <c r="D7" s="281" t="s">
        <v>107</v>
      </c>
      <c r="E7" s="281" t="s">
        <v>106</v>
      </c>
      <c r="F7" s="281" t="s">
        <v>3</v>
      </c>
      <c r="G7" s="281"/>
      <c r="H7" s="281"/>
      <c r="I7" s="281" t="s">
        <v>61</v>
      </c>
      <c r="J7" s="281" t="s">
        <v>62</v>
      </c>
      <c r="K7" s="281" t="s">
        <v>63</v>
      </c>
      <c r="L7" s="281" t="s">
        <v>64</v>
      </c>
    </row>
    <row r="8" spans="1:12" s="117" customFormat="1" ht="35.25" customHeight="1">
      <c r="A8" s="284"/>
      <c r="B8" s="284"/>
      <c r="C8" s="282"/>
      <c r="D8" s="281"/>
      <c r="E8" s="281"/>
      <c r="F8" s="281" t="s">
        <v>556</v>
      </c>
      <c r="G8" s="281" t="s">
        <v>555</v>
      </c>
      <c r="H8" s="281" t="s">
        <v>4</v>
      </c>
      <c r="I8" s="281"/>
      <c r="J8" s="281"/>
      <c r="K8" s="281"/>
      <c r="L8" s="281"/>
    </row>
    <row r="9" spans="1:12" s="117" customFormat="1" ht="31.5" customHeight="1">
      <c r="A9" s="201" t="s">
        <v>119</v>
      </c>
      <c r="B9" s="201" t="s">
        <v>112</v>
      </c>
      <c r="C9" s="282"/>
      <c r="D9" s="286"/>
      <c r="E9" s="286"/>
      <c r="F9" s="281"/>
      <c r="G9" s="281"/>
      <c r="H9" s="281"/>
      <c r="I9" s="281"/>
      <c r="J9" s="281"/>
      <c r="K9" s="281"/>
      <c r="L9" s="281"/>
    </row>
    <row r="10" spans="1:12" s="117" customFormat="1" ht="18" customHeight="1">
      <c r="A10" s="202" t="s">
        <v>117</v>
      </c>
      <c r="B10" s="152"/>
      <c r="C10" s="150"/>
      <c r="D10" s="287" t="s">
        <v>445</v>
      </c>
      <c r="E10" s="287"/>
      <c r="F10" s="287"/>
      <c r="G10" s="287"/>
      <c r="H10" s="287"/>
      <c r="I10" s="287"/>
      <c r="J10" s="287"/>
      <c r="K10" s="287"/>
      <c r="L10" s="287"/>
    </row>
    <row r="11" spans="1:12" s="203" customFormat="1" ht="18" customHeight="1">
      <c r="A11" s="202" t="s">
        <v>117</v>
      </c>
      <c r="B11" s="202" t="s">
        <v>110</v>
      </c>
      <c r="C11" s="151"/>
      <c r="D11" s="285" t="s">
        <v>312</v>
      </c>
      <c r="E11" s="285"/>
      <c r="F11" s="285"/>
      <c r="G11" s="285"/>
      <c r="H11" s="285"/>
      <c r="I11" s="285"/>
      <c r="J11" s="285"/>
      <c r="K11" s="285"/>
      <c r="L11" s="285"/>
    </row>
    <row r="12" spans="1:12" s="117" customFormat="1" ht="38.25">
      <c r="A12" s="204" t="s">
        <v>117</v>
      </c>
      <c r="B12" s="204" t="s">
        <v>110</v>
      </c>
      <c r="C12" s="152">
        <v>1</v>
      </c>
      <c r="D12" s="153" t="s">
        <v>131</v>
      </c>
      <c r="E12" s="154" t="s">
        <v>124</v>
      </c>
      <c r="F12" s="155">
        <v>95.24</v>
      </c>
      <c r="G12" s="155">
        <v>100</v>
      </c>
      <c r="H12" s="152">
        <v>100</v>
      </c>
      <c r="I12" s="156">
        <f>H12-G12</f>
        <v>0</v>
      </c>
      <c r="J12" s="156">
        <f>H12/G12*100</f>
        <v>100</v>
      </c>
      <c r="K12" s="156">
        <f>H12/F12*100</f>
        <v>104.99790004199916</v>
      </c>
      <c r="L12" s="157" t="s">
        <v>588</v>
      </c>
    </row>
    <row r="13" spans="1:12" s="117" customFormat="1" ht="64.5">
      <c r="A13" s="204" t="s">
        <v>117</v>
      </c>
      <c r="B13" s="204" t="s">
        <v>110</v>
      </c>
      <c r="C13" s="152">
        <v>2</v>
      </c>
      <c r="D13" s="153" t="s">
        <v>449</v>
      </c>
      <c r="E13" s="154" t="s">
        <v>125</v>
      </c>
      <c r="F13" s="158">
        <v>16</v>
      </c>
      <c r="G13" s="158">
        <v>18</v>
      </c>
      <c r="H13" s="156">
        <v>18</v>
      </c>
      <c r="I13" s="156">
        <f>H13-G13</f>
        <v>0</v>
      </c>
      <c r="J13" s="156">
        <f>H13/G13*100</f>
        <v>100</v>
      </c>
      <c r="K13" s="156">
        <f>H13/F13*100</f>
        <v>112.5</v>
      </c>
      <c r="L13" s="268" t="s">
        <v>586</v>
      </c>
    </row>
    <row r="14" spans="1:12" s="117" customFormat="1" ht="42" customHeight="1">
      <c r="A14" s="204" t="s">
        <v>117</v>
      </c>
      <c r="B14" s="204" t="s">
        <v>110</v>
      </c>
      <c r="C14" s="152">
        <v>3</v>
      </c>
      <c r="D14" s="159" t="s">
        <v>134</v>
      </c>
      <c r="E14" s="160" t="s">
        <v>125</v>
      </c>
      <c r="F14" s="161">
        <v>1270</v>
      </c>
      <c r="G14" s="162">
        <v>1280</v>
      </c>
      <c r="H14" s="163">
        <v>1597</v>
      </c>
      <c r="I14" s="162">
        <f>H14-G14</f>
        <v>317</v>
      </c>
      <c r="J14" s="156">
        <f>H14/G14*100</f>
        <v>124.76562499999999</v>
      </c>
      <c r="K14" s="156">
        <f>H14/F14*100</f>
        <v>125.74803149606299</v>
      </c>
      <c r="L14" s="269" t="s">
        <v>587</v>
      </c>
    </row>
    <row r="15" spans="1:12" s="117" customFormat="1" ht="192.75" customHeight="1">
      <c r="A15" s="204" t="s">
        <v>117</v>
      </c>
      <c r="B15" s="204" t="s">
        <v>110</v>
      </c>
      <c r="C15" s="152">
        <v>4</v>
      </c>
      <c r="D15" s="164" t="s">
        <v>450</v>
      </c>
      <c r="E15" s="154" t="s">
        <v>123</v>
      </c>
      <c r="F15" s="165">
        <v>124766</v>
      </c>
      <c r="G15" s="165">
        <v>128292</v>
      </c>
      <c r="H15" s="166">
        <v>96792</v>
      </c>
      <c r="I15" s="156">
        <f>H15-G15</f>
        <v>-31500</v>
      </c>
      <c r="J15" s="156">
        <f>H15/G15*100</f>
        <v>75.446637358525862</v>
      </c>
      <c r="K15" s="156">
        <f>H15/F15*100</f>
        <v>77.578827565202062</v>
      </c>
      <c r="L15" s="167" t="s">
        <v>589</v>
      </c>
    </row>
    <row r="16" spans="1:12" s="205" customFormat="1" ht="16.5" customHeight="1">
      <c r="A16" s="202" t="s">
        <v>117</v>
      </c>
      <c r="B16" s="202" t="s">
        <v>109</v>
      </c>
      <c r="C16" s="151"/>
      <c r="D16" s="285" t="s">
        <v>451</v>
      </c>
      <c r="E16" s="285"/>
      <c r="F16" s="285"/>
      <c r="G16" s="285"/>
      <c r="H16" s="285"/>
      <c r="I16" s="285"/>
      <c r="J16" s="285"/>
      <c r="K16" s="285"/>
      <c r="L16" s="285"/>
    </row>
    <row r="17" spans="1:12" s="117" customFormat="1" ht="45" customHeight="1">
      <c r="A17" s="206" t="s">
        <v>117</v>
      </c>
      <c r="B17" s="207" t="s">
        <v>109</v>
      </c>
      <c r="C17" s="154">
        <v>1</v>
      </c>
      <c r="D17" s="153" t="s">
        <v>326</v>
      </c>
      <c r="E17" s="154" t="s">
        <v>124</v>
      </c>
      <c r="F17" s="168">
        <v>106.1</v>
      </c>
      <c r="G17" s="168">
        <v>107.18</v>
      </c>
      <c r="H17" s="169">
        <v>107.18</v>
      </c>
      <c r="I17" s="156">
        <f t="shared" ref="I17:I24" si="0">H17-G17</f>
        <v>0</v>
      </c>
      <c r="J17" s="156">
        <f t="shared" ref="J17:J22" si="1">H17/G17*100</f>
        <v>100</v>
      </c>
      <c r="K17" s="156">
        <f t="shared" ref="K17:K23" si="2">H17/F17*100</f>
        <v>101.01790763430726</v>
      </c>
      <c r="L17" s="170" t="s">
        <v>553</v>
      </c>
    </row>
    <row r="18" spans="1:12" s="117" customFormat="1" ht="46.5" customHeight="1">
      <c r="A18" s="206" t="s">
        <v>117</v>
      </c>
      <c r="B18" s="207" t="s">
        <v>109</v>
      </c>
      <c r="C18" s="154">
        <v>2</v>
      </c>
      <c r="D18" s="153" t="s">
        <v>327</v>
      </c>
      <c r="E18" s="154" t="s">
        <v>123</v>
      </c>
      <c r="F18" s="171">
        <v>98</v>
      </c>
      <c r="G18" s="171">
        <v>99</v>
      </c>
      <c r="H18" s="172">
        <v>100</v>
      </c>
      <c r="I18" s="156">
        <f t="shared" si="0"/>
        <v>1</v>
      </c>
      <c r="J18" s="156">
        <f t="shared" si="1"/>
        <v>101.01010101010101</v>
      </c>
      <c r="K18" s="156">
        <f t="shared" si="2"/>
        <v>102.04081632653062</v>
      </c>
      <c r="L18" s="167" t="s">
        <v>557</v>
      </c>
    </row>
    <row r="19" spans="1:12" s="117" customFormat="1" ht="39.75" customHeight="1">
      <c r="A19" s="206" t="s">
        <v>117</v>
      </c>
      <c r="B19" s="207" t="s">
        <v>109</v>
      </c>
      <c r="C19" s="154">
        <v>3</v>
      </c>
      <c r="D19" s="153" t="s">
        <v>452</v>
      </c>
      <c r="E19" s="154" t="s">
        <v>453</v>
      </c>
      <c r="F19" s="171">
        <v>139595</v>
      </c>
      <c r="G19" s="172">
        <v>142254</v>
      </c>
      <c r="H19" s="169">
        <v>54259</v>
      </c>
      <c r="I19" s="156">
        <f>H19-G19</f>
        <v>-87995</v>
      </c>
      <c r="J19" s="156">
        <f t="shared" si="1"/>
        <v>38.142336946588493</v>
      </c>
      <c r="K19" s="156">
        <f t="shared" si="2"/>
        <v>38.868870661556649</v>
      </c>
      <c r="L19" s="167" t="s">
        <v>558</v>
      </c>
    </row>
    <row r="20" spans="1:12" s="117" customFormat="1" ht="63.75">
      <c r="A20" s="206" t="s">
        <v>117</v>
      </c>
      <c r="B20" s="207" t="s">
        <v>109</v>
      </c>
      <c r="C20" s="154">
        <v>4</v>
      </c>
      <c r="D20" s="153" t="s">
        <v>132</v>
      </c>
      <c r="E20" s="154" t="s">
        <v>124</v>
      </c>
      <c r="F20" s="173">
        <v>153</v>
      </c>
      <c r="G20" s="173">
        <v>155</v>
      </c>
      <c r="H20" s="169">
        <v>155</v>
      </c>
      <c r="I20" s="156">
        <f t="shared" si="0"/>
        <v>0</v>
      </c>
      <c r="J20" s="156">
        <f t="shared" si="1"/>
        <v>100</v>
      </c>
      <c r="K20" s="156">
        <f t="shared" si="2"/>
        <v>101.30718954248366</v>
      </c>
      <c r="L20" s="174"/>
    </row>
    <row r="21" spans="1:12" s="117" customFormat="1" ht="76.5">
      <c r="A21" s="206" t="s">
        <v>117</v>
      </c>
      <c r="B21" s="207" t="s">
        <v>109</v>
      </c>
      <c r="C21" s="154">
        <v>5</v>
      </c>
      <c r="D21" s="153" t="s">
        <v>454</v>
      </c>
      <c r="E21" s="154" t="s">
        <v>125</v>
      </c>
      <c r="F21" s="171">
        <v>40</v>
      </c>
      <c r="G21" s="171">
        <v>42</v>
      </c>
      <c r="H21" s="152">
        <v>21</v>
      </c>
      <c r="I21" s="156">
        <f t="shared" si="0"/>
        <v>-21</v>
      </c>
      <c r="J21" s="156">
        <f t="shared" si="1"/>
        <v>50</v>
      </c>
      <c r="K21" s="156">
        <f t="shared" si="2"/>
        <v>52.5</v>
      </c>
      <c r="L21" s="167"/>
    </row>
    <row r="22" spans="1:12" s="117" customFormat="1" ht="38.25">
      <c r="A22" s="206" t="s">
        <v>117</v>
      </c>
      <c r="B22" s="207" t="s">
        <v>109</v>
      </c>
      <c r="C22" s="154">
        <v>6</v>
      </c>
      <c r="D22" s="153" t="s">
        <v>455</v>
      </c>
      <c r="E22" s="154" t="s">
        <v>123</v>
      </c>
      <c r="F22" s="172">
        <v>31574</v>
      </c>
      <c r="G22" s="172">
        <v>32175</v>
      </c>
      <c r="H22" s="169">
        <v>20449</v>
      </c>
      <c r="I22" s="156">
        <f t="shared" si="0"/>
        <v>-11726</v>
      </c>
      <c r="J22" s="156">
        <f t="shared" si="1"/>
        <v>63.555555555555557</v>
      </c>
      <c r="K22" s="156">
        <f t="shared" si="2"/>
        <v>64.765313232406413</v>
      </c>
      <c r="L22" s="175"/>
    </row>
    <row r="23" spans="1:12" s="117" customFormat="1" ht="25.5">
      <c r="A23" s="206" t="s">
        <v>117</v>
      </c>
      <c r="B23" s="207" t="s">
        <v>109</v>
      </c>
      <c r="C23" s="154">
        <v>7</v>
      </c>
      <c r="D23" s="153" t="s">
        <v>456</v>
      </c>
      <c r="E23" s="154" t="s">
        <v>123</v>
      </c>
      <c r="F23" s="172">
        <v>1937</v>
      </c>
      <c r="G23" s="172">
        <v>1956</v>
      </c>
      <c r="H23" s="176">
        <v>1995</v>
      </c>
      <c r="I23" s="156">
        <f t="shared" si="0"/>
        <v>39</v>
      </c>
      <c r="J23" s="156">
        <f>H23/G23*100</f>
        <v>101.99386503067484</v>
      </c>
      <c r="K23" s="156">
        <f t="shared" si="2"/>
        <v>102.99432111512647</v>
      </c>
      <c r="L23" s="177" t="s">
        <v>559</v>
      </c>
    </row>
    <row r="24" spans="1:12" s="117" customFormat="1" ht="25.5">
      <c r="A24" s="206" t="s">
        <v>117</v>
      </c>
      <c r="B24" s="207" t="s">
        <v>109</v>
      </c>
      <c r="C24" s="154">
        <v>8</v>
      </c>
      <c r="D24" s="153" t="s">
        <v>457</v>
      </c>
      <c r="E24" s="154" t="s">
        <v>124</v>
      </c>
      <c r="F24" s="178">
        <v>110</v>
      </c>
      <c r="G24" s="178">
        <v>120.74</v>
      </c>
      <c r="H24" s="169">
        <v>106</v>
      </c>
      <c r="I24" s="152">
        <f t="shared" si="0"/>
        <v>-14.739999999999995</v>
      </c>
      <c r="J24" s="156">
        <f>H24/G24*100</f>
        <v>87.79194964386285</v>
      </c>
      <c r="K24" s="156" t="s">
        <v>205</v>
      </c>
      <c r="L24" s="177" t="s">
        <v>560</v>
      </c>
    </row>
    <row r="25" spans="1:12" s="117" customFormat="1" ht="63.75">
      <c r="A25" s="208" t="s">
        <v>117</v>
      </c>
      <c r="B25" s="209" t="s">
        <v>109</v>
      </c>
      <c r="C25" s="154">
        <v>9</v>
      </c>
      <c r="D25" s="153" t="s">
        <v>328</v>
      </c>
      <c r="E25" s="154" t="s">
        <v>124</v>
      </c>
      <c r="F25" s="173">
        <v>64.099999999999994</v>
      </c>
      <c r="G25" s="179">
        <v>64.099999999999994</v>
      </c>
      <c r="H25" s="152">
        <v>59.3</v>
      </c>
      <c r="I25" s="152">
        <f t="shared" ref="I25:I32" si="3">H25-G25</f>
        <v>-4.7999999999999972</v>
      </c>
      <c r="J25" s="156">
        <f>H25/G25*100</f>
        <v>92.511700468018716</v>
      </c>
      <c r="K25" s="156">
        <f>H25/F25*100</f>
        <v>92.511700468018716</v>
      </c>
      <c r="L25" s="267" t="s">
        <v>590</v>
      </c>
    </row>
    <row r="26" spans="1:12" s="117" customFormat="1" ht="45" customHeight="1">
      <c r="A26" s="208" t="s">
        <v>117</v>
      </c>
      <c r="B26" s="209" t="s">
        <v>109</v>
      </c>
      <c r="C26" s="154">
        <v>10</v>
      </c>
      <c r="D26" s="153" t="s">
        <v>329</v>
      </c>
      <c r="E26" s="180" t="s">
        <v>330</v>
      </c>
      <c r="F26" s="168">
        <v>0.37</v>
      </c>
      <c r="G26" s="181">
        <v>0.38</v>
      </c>
      <c r="H26" s="152">
        <v>0.28000000000000003</v>
      </c>
      <c r="I26" s="152">
        <f t="shared" si="3"/>
        <v>-9.9999999999999978E-2</v>
      </c>
      <c r="J26" s="156">
        <f>H26/G26*100</f>
        <v>73.684210526315795</v>
      </c>
      <c r="K26" s="156">
        <f>H26/F26*100</f>
        <v>75.675675675675677</v>
      </c>
      <c r="L26" s="267" t="s">
        <v>591</v>
      </c>
    </row>
    <row r="27" spans="1:12" s="117" customFormat="1" ht="51">
      <c r="A27" s="208" t="s">
        <v>117</v>
      </c>
      <c r="B27" s="209" t="s">
        <v>109</v>
      </c>
      <c r="C27" s="182">
        <v>11</v>
      </c>
      <c r="D27" s="153" t="s">
        <v>133</v>
      </c>
      <c r="E27" s="154" t="s">
        <v>124</v>
      </c>
      <c r="F27" s="173">
        <v>0</v>
      </c>
      <c r="G27" s="183">
        <v>0</v>
      </c>
      <c r="H27" s="152">
        <v>0</v>
      </c>
      <c r="I27" s="152">
        <f t="shared" si="3"/>
        <v>0</v>
      </c>
      <c r="J27" s="156">
        <v>0</v>
      </c>
      <c r="K27" s="156">
        <v>0</v>
      </c>
      <c r="L27" s="267" t="s">
        <v>592</v>
      </c>
    </row>
    <row r="28" spans="1:12" s="117" customFormat="1" ht="38.25">
      <c r="A28" s="208" t="s">
        <v>117</v>
      </c>
      <c r="B28" s="209" t="s">
        <v>109</v>
      </c>
      <c r="C28" s="182">
        <v>12</v>
      </c>
      <c r="D28" s="184" t="s">
        <v>331</v>
      </c>
      <c r="E28" s="160" t="s">
        <v>125</v>
      </c>
      <c r="F28" s="171">
        <v>277</v>
      </c>
      <c r="G28" s="185">
        <v>277</v>
      </c>
      <c r="H28" s="152">
        <v>303</v>
      </c>
      <c r="I28" s="152">
        <f t="shared" si="3"/>
        <v>26</v>
      </c>
      <c r="J28" s="156">
        <f>H28/G28*100</f>
        <v>109.38628158844766</v>
      </c>
      <c r="K28" s="156">
        <f>H28/F28*100</f>
        <v>109.38628158844766</v>
      </c>
      <c r="L28" s="267" t="s">
        <v>593</v>
      </c>
    </row>
    <row r="29" spans="1:12" s="117" customFormat="1" ht="38.25">
      <c r="A29" s="208" t="s">
        <v>117</v>
      </c>
      <c r="B29" s="209" t="s">
        <v>109</v>
      </c>
      <c r="C29" s="182">
        <v>13</v>
      </c>
      <c r="D29" s="186" t="s">
        <v>332</v>
      </c>
      <c r="E29" s="154" t="s">
        <v>125</v>
      </c>
      <c r="F29" s="172">
        <v>0</v>
      </c>
      <c r="G29" s="172">
        <v>0</v>
      </c>
      <c r="H29" s="152">
        <v>0</v>
      </c>
      <c r="I29" s="156">
        <f t="shared" si="3"/>
        <v>0</v>
      </c>
      <c r="J29" s="156">
        <v>0</v>
      </c>
      <c r="K29" s="156">
        <v>0</v>
      </c>
      <c r="L29" s="267" t="s">
        <v>594</v>
      </c>
    </row>
    <row r="30" spans="1:12" s="117" customFormat="1" ht="25.5">
      <c r="A30" s="208" t="s">
        <v>117</v>
      </c>
      <c r="B30" s="209" t="s">
        <v>109</v>
      </c>
      <c r="C30" s="182">
        <v>14</v>
      </c>
      <c r="D30" s="153" t="s">
        <v>333</v>
      </c>
      <c r="E30" s="154" t="s">
        <v>124</v>
      </c>
      <c r="F30" s="173">
        <v>58.3</v>
      </c>
      <c r="G30" s="183">
        <v>50</v>
      </c>
      <c r="H30" s="152">
        <v>18</v>
      </c>
      <c r="I30" s="156">
        <f t="shared" si="3"/>
        <v>-32</v>
      </c>
      <c r="J30" s="156">
        <f>H30/G30*100</f>
        <v>36</v>
      </c>
      <c r="K30" s="156">
        <f>H30/F30*100</f>
        <v>30.874785591766724</v>
      </c>
      <c r="L30" s="167" t="s">
        <v>318</v>
      </c>
    </row>
    <row r="31" spans="1:12" s="117" customFormat="1">
      <c r="A31" s="208" t="s">
        <v>117</v>
      </c>
      <c r="B31" s="209" t="s">
        <v>109</v>
      </c>
      <c r="C31" s="182">
        <v>15</v>
      </c>
      <c r="D31" s="187" t="s">
        <v>458</v>
      </c>
      <c r="E31" s="154" t="s">
        <v>125</v>
      </c>
      <c r="F31" s="154">
        <v>320</v>
      </c>
      <c r="G31" s="188">
        <v>316</v>
      </c>
      <c r="H31" s="152">
        <v>169</v>
      </c>
      <c r="I31" s="156">
        <f t="shared" si="3"/>
        <v>-147</v>
      </c>
      <c r="J31" s="156">
        <f>H31/G31*100</f>
        <v>53.481012658227847</v>
      </c>
      <c r="K31" s="156">
        <f>H31/F31*100</f>
        <v>52.812499999999993</v>
      </c>
      <c r="L31" s="267" t="s">
        <v>595</v>
      </c>
    </row>
    <row r="32" spans="1:12" s="117" customFormat="1">
      <c r="A32" s="208" t="s">
        <v>117</v>
      </c>
      <c r="B32" s="209" t="s">
        <v>109</v>
      </c>
      <c r="C32" s="182">
        <v>16</v>
      </c>
      <c r="D32" s="187" t="s">
        <v>459</v>
      </c>
      <c r="E32" s="154" t="s">
        <v>123</v>
      </c>
      <c r="F32" s="154">
        <v>5202</v>
      </c>
      <c r="G32" s="188">
        <v>7000</v>
      </c>
      <c r="H32" s="152">
        <v>5471</v>
      </c>
      <c r="I32" s="156">
        <f t="shared" si="3"/>
        <v>-1529</v>
      </c>
      <c r="J32" s="156">
        <f>H32/G32*100</f>
        <v>78.157142857142858</v>
      </c>
      <c r="K32" s="156">
        <f>H32/F32*100</f>
        <v>105.17108804306037</v>
      </c>
      <c r="L32" s="231" t="s">
        <v>560</v>
      </c>
    </row>
    <row r="33" spans="1:12" s="117" customFormat="1" ht="191.25">
      <c r="A33" s="208" t="s">
        <v>117</v>
      </c>
      <c r="B33" s="209" t="s">
        <v>109</v>
      </c>
      <c r="C33" s="182">
        <v>17</v>
      </c>
      <c r="D33" s="153" t="s">
        <v>460</v>
      </c>
      <c r="E33" s="154" t="s">
        <v>123</v>
      </c>
      <c r="F33" s="154">
        <v>1800</v>
      </c>
      <c r="G33" s="152">
        <v>1900</v>
      </c>
      <c r="H33" s="152">
        <v>7402</v>
      </c>
      <c r="I33" s="156">
        <v>180</v>
      </c>
      <c r="J33" s="156">
        <f>H33/G33*100</f>
        <v>389.57894736842104</v>
      </c>
      <c r="K33" s="156">
        <f>H33/F33*100</f>
        <v>411.22222222222217</v>
      </c>
      <c r="L33" s="167" t="s">
        <v>656</v>
      </c>
    </row>
    <row r="34" spans="1:12" s="117" customFormat="1" ht="81.75" customHeight="1">
      <c r="A34" s="208" t="s">
        <v>117</v>
      </c>
      <c r="B34" s="209" t="s">
        <v>109</v>
      </c>
      <c r="C34" s="182">
        <v>18</v>
      </c>
      <c r="D34" s="153" t="s">
        <v>461</v>
      </c>
      <c r="E34" s="154" t="s">
        <v>125</v>
      </c>
      <c r="F34" s="154">
        <v>3</v>
      </c>
      <c r="G34" s="188">
        <v>4</v>
      </c>
      <c r="H34" s="152">
        <v>4</v>
      </c>
      <c r="I34" s="156">
        <v>0</v>
      </c>
      <c r="J34" s="156">
        <v>100</v>
      </c>
      <c r="K34" s="156">
        <f>H34/F34*100</f>
        <v>133.33333333333331</v>
      </c>
      <c r="L34" s="231" t="s">
        <v>597</v>
      </c>
    </row>
    <row r="35" spans="1:12" s="117" customFormat="1" ht="25.5">
      <c r="A35" s="208" t="s">
        <v>117</v>
      </c>
      <c r="B35" s="210" t="s">
        <v>109</v>
      </c>
      <c r="C35" s="190">
        <v>19</v>
      </c>
      <c r="D35" s="191" t="s">
        <v>462</v>
      </c>
      <c r="E35" s="169" t="s">
        <v>124</v>
      </c>
      <c r="F35" s="169">
        <v>100</v>
      </c>
      <c r="G35" s="169">
        <v>103.57</v>
      </c>
      <c r="H35" s="169">
        <v>100</v>
      </c>
      <c r="I35" s="192">
        <v>0</v>
      </c>
      <c r="J35" s="192">
        <f>H35/G35*100</f>
        <v>96.553055904219377</v>
      </c>
      <c r="K35" s="192">
        <v>0</v>
      </c>
      <c r="L35" s="167"/>
    </row>
    <row r="36" spans="1:12" s="117" customFormat="1" ht="23.25" customHeight="1">
      <c r="A36" s="202" t="s">
        <v>117</v>
      </c>
      <c r="B36" s="202" t="s">
        <v>121</v>
      </c>
      <c r="C36" s="151"/>
      <c r="D36" s="288" t="s">
        <v>463</v>
      </c>
      <c r="E36" s="289"/>
      <c r="F36" s="289"/>
      <c r="G36" s="289"/>
      <c r="H36" s="289"/>
      <c r="I36" s="289"/>
      <c r="J36" s="289"/>
      <c r="K36" s="289"/>
      <c r="L36" s="290"/>
    </row>
    <row r="37" spans="1:12" s="117" customFormat="1" ht="90.75" customHeight="1">
      <c r="A37" s="206" t="s">
        <v>117</v>
      </c>
      <c r="B37" s="207" t="s">
        <v>121</v>
      </c>
      <c r="C37" s="154">
        <v>1</v>
      </c>
      <c r="D37" s="193" t="s">
        <v>135</v>
      </c>
      <c r="E37" s="160" t="s">
        <v>124</v>
      </c>
      <c r="F37" s="173">
        <v>100</v>
      </c>
      <c r="G37" s="173">
        <v>100</v>
      </c>
      <c r="H37" s="152">
        <v>100</v>
      </c>
      <c r="I37" s="156">
        <f>H37-G37</f>
        <v>0</v>
      </c>
      <c r="J37" s="194">
        <f>G37/H37*100</f>
        <v>100</v>
      </c>
      <c r="K37" s="156">
        <f>H37/F37*100</f>
        <v>100</v>
      </c>
      <c r="L37" s="195" t="s">
        <v>143</v>
      </c>
    </row>
    <row r="38" spans="1:12" s="205" customFormat="1" ht="19.5" customHeight="1">
      <c r="A38" s="202" t="s">
        <v>117</v>
      </c>
      <c r="B38" s="202" t="s">
        <v>122</v>
      </c>
      <c r="C38" s="151"/>
      <c r="D38" s="285" t="s">
        <v>313</v>
      </c>
      <c r="E38" s="285"/>
      <c r="F38" s="285"/>
      <c r="G38" s="285"/>
      <c r="H38" s="285"/>
      <c r="I38" s="285"/>
      <c r="J38" s="285"/>
      <c r="K38" s="285"/>
      <c r="L38" s="285"/>
    </row>
    <row r="39" spans="1:12" s="117" customFormat="1" ht="64.5" customHeight="1">
      <c r="A39" s="206" t="s">
        <v>117</v>
      </c>
      <c r="B39" s="207" t="s">
        <v>122</v>
      </c>
      <c r="C39" s="154">
        <v>1</v>
      </c>
      <c r="D39" s="196" t="s">
        <v>430</v>
      </c>
      <c r="E39" s="154" t="s">
        <v>125</v>
      </c>
      <c r="F39" s="154">
        <v>18</v>
      </c>
      <c r="G39" s="154">
        <v>18</v>
      </c>
      <c r="H39" s="152">
        <v>18</v>
      </c>
      <c r="I39" s="156">
        <f>H39-G39</f>
        <v>0</v>
      </c>
      <c r="J39" s="156">
        <f>H39/G39*100</f>
        <v>100</v>
      </c>
      <c r="K39" s="156">
        <f>H39/F39*100</f>
        <v>100</v>
      </c>
      <c r="L39" s="189" t="s">
        <v>596</v>
      </c>
    </row>
    <row r="40" spans="1:12" s="117" customFormat="1" ht="38.25">
      <c r="A40" s="206" t="s">
        <v>117</v>
      </c>
      <c r="B40" s="207" t="s">
        <v>122</v>
      </c>
      <c r="C40" s="154">
        <v>2</v>
      </c>
      <c r="D40" s="196" t="s">
        <v>431</v>
      </c>
      <c r="E40" s="154" t="s">
        <v>124</v>
      </c>
      <c r="F40" s="154">
        <v>5.6</v>
      </c>
      <c r="G40" s="154">
        <v>5.6</v>
      </c>
      <c r="H40" s="156">
        <v>5.7</v>
      </c>
      <c r="I40" s="156">
        <f>H40-G40</f>
        <v>0.10000000000000053</v>
      </c>
      <c r="J40" s="156">
        <f>H40/G40*100</f>
        <v>101.78571428571431</v>
      </c>
      <c r="K40" s="156">
        <f>H40/F40*100</f>
        <v>101.78571428571431</v>
      </c>
      <c r="L40" s="189" t="s">
        <v>554</v>
      </c>
    </row>
    <row r="41" spans="1:12" s="117" customFormat="1" ht="28.5" customHeight="1">
      <c r="A41" s="206" t="s">
        <v>117</v>
      </c>
      <c r="B41" s="207" t="s">
        <v>122</v>
      </c>
      <c r="C41" s="154">
        <v>3</v>
      </c>
      <c r="D41" s="153" t="s">
        <v>432</v>
      </c>
      <c r="E41" s="154" t="s">
        <v>125</v>
      </c>
      <c r="F41" s="161">
        <v>9</v>
      </c>
      <c r="G41" s="161">
        <v>9</v>
      </c>
      <c r="H41" s="152">
        <v>9</v>
      </c>
      <c r="I41" s="156">
        <f>H41-G41</f>
        <v>0</v>
      </c>
      <c r="J41" s="156">
        <f>H41/G41*100</f>
        <v>100</v>
      </c>
      <c r="K41" s="156">
        <f>H41/F41*100</f>
        <v>100</v>
      </c>
      <c r="L41" s="170" t="s">
        <v>318</v>
      </c>
    </row>
    <row r="42" spans="1:12" s="117" customFormat="1" ht="18" customHeight="1">
      <c r="A42" s="206" t="s">
        <v>117</v>
      </c>
      <c r="B42" s="207" t="s">
        <v>122</v>
      </c>
      <c r="C42" s="154">
        <v>4</v>
      </c>
      <c r="D42" s="153" t="s">
        <v>433</v>
      </c>
      <c r="E42" s="154" t="s">
        <v>125</v>
      </c>
      <c r="F42" s="161">
        <v>2</v>
      </c>
      <c r="G42" s="161">
        <v>2</v>
      </c>
      <c r="H42" s="152">
        <v>2</v>
      </c>
      <c r="I42" s="156">
        <f>H42-G42</f>
        <v>0</v>
      </c>
      <c r="J42" s="156">
        <f>H42/G42*100</f>
        <v>100</v>
      </c>
      <c r="K42" s="156">
        <f>H42/F42*100</f>
        <v>100</v>
      </c>
      <c r="L42" s="170" t="s">
        <v>318</v>
      </c>
    </row>
    <row r="43" spans="1:12" s="205" customFormat="1">
      <c r="A43" s="202" t="s">
        <v>117</v>
      </c>
      <c r="B43" s="202" t="s">
        <v>103</v>
      </c>
      <c r="C43" s="151"/>
      <c r="D43" s="285" t="s">
        <v>314</v>
      </c>
      <c r="E43" s="285"/>
      <c r="F43" s="285"/>
      <c r="G43" s="285"/>
      <c r="H43" s="285"/>
      <c r="I43" s="285"/>
      <c r="J43" s="285"/>
      <c r="K43" s="285"/>
      <c r="L43" s="285"/>
    </row>
    <row r="44" spans="1:12" s="117" customFormat="1" ht="63.75">
      <c r="A44" s="206" t="s">
        <v>117</v>
      </c>
      <c r="B44" s="207" t="s">
        <v>103</v>
      </c>
      <c r="C44" s="154">
        <v>1</v>
      </c>
      <c r="D44" s="153" t="s">
        <v>464</v>
      </c>
      <c r="E44" s="154" t="s">
        <v>124</v>
      </c>
      <c r="F44" s="156">
        <v>25</v>
      </c>
      <c r="G44" s="173">
        <v>25</v>
      </c>
      <c r="H44" s="156">
        <v>23.2</v>
      </c>
      <c r="I44" s="162">
        <f>H44-G44</f>
        <v>-1.8000000000000007</v>
      </c>
      <c r="J44" s="156">
        <f t="shared" ref="J44:J51" si="4">H44/G44*100</f>
        <v>92.8</v>
      </c>
      <c r="K44" s="156">
        <f t="shared" ref="K44:K51" si="5">H44/F44*100</f>
        <v>92.8</v>
      </c>
      <c r="L44" s="167"/>
    </row>
    <row r="45" spans="1:12" s="117" customFormat="1" ht="102">
      <c r="A45" s="206" t="s">
        <v>117</v>
      </c>
      <c r="B45" s="207" t="s">
        <v>103</v>
      </c>
      <c r="C45" s="154">
        <v>2</v>
      </c>
      <c r="D45" s="153" t="s">
        <v>197</v>
      </c>
      <c r="E45" s="154" t="s">
        <v>124</v>
      </c>
      <c r="F45" s="152">
        <v>38.6</v>
      </c>
      <c r="G45" s="171">
        <v>40</v>
      </c>
      <c r="H45" s="152">
        <v>39.299999999999997</v>
      </c>
      <c r="I45" s="162">
        <f t="shared" ref="I45:I51" si="6">H45-G45</f>
        <v>-0.70000000000000284</v>
      </c>
      <c r="J45" s="156">
        <f t="shared" si="4"/>
        <v>98.25</v>
      </c>
      <c r="K45" s="156">
        <f t="shared" si="5"/>
        <v>101.81347150259066</v>
      </c>
      <c r="L45" s="197" t="s">
        <v>696</v>
      </c>
    </row>
    <row r="46" spans="1:12" s="117" customFormat="1" ht="76.5">
      <c r="A46" s="206" t="s">
        <v>117</v>
      </c>
      <c r="B46" s="207" t="s">
        <v>103</v>
      </c>
      <c r="C46" s="154">
        <v>3</v>
      </c>
      <c r="D46" s="153" t="s">
        <v>465</v>
      </c>
      <c r="E46" s="154" t="s">
        <v>124</v>
      </c>
      <c r="F46" s="152">
        <v>100</v>
      </c>
      <c r="G46" s="171">
        <v>100</v>
      </c>
      <c r="H46" s="152">
        <v>100</v>
      </c>
      <c r="I46" s="162">
        <f t="shared" si="6"/>
        <v>0</v>
      </c>
      <c r="J46" s="156">
        <f t="shared" si="4"/>
        <v>100</v>
      </c>
      <c r="K46" s="156">
        <f t="shared" si="5"/>
        <v>100</v>
      </c>
      <c r="L46" s="167" t="s">
        <v>561</v>
      </c>
    </row>
    <row r="47" spans="1:12" s="117" customFormat="1" ht="63.75">
      <c r="A47" s="206" t="s">
        <v>117</v>
      </c>
      <c r="B47" s="207" t="s">
        <v>103</v>
      </c>
      <c r="C47" s="154">
        <v>4</v>
      </c>
      <c r="D47" s="153" t="s">
        <v>466</v>
      </c>
      <c r="E47" s="154" t="s">
        <v>124</v>
      </c>
      <c r="F47" s="152">
        <v>100</v>
      </c>
      <c r="G47" s="171">
        <v>100</v>
      </c>
      <c r="H47" s="152">
        <v>100</v>
      </c>
      <c r="I47" s="162">
        <f t="shared" si="6"/>
        <v>0</v>
      </c>
      <c r="J47" s="156">
        <f t="shared" si="4"/>
        <v>100</v>
      </c>
      <c r="K47" s="156">
        <f t="shared" si="5"/>
        <v>100</v>
      </c>
      <c r="L47" s="167" t="s">
        <v>568</v>
      </c>
    </row>
    <row r="48" spans="1:12" s="117" customFormat="1" ht="63.75">
      <c r="A48" s="206" t="s">
        <v>117</v>
      </c>
      <c r="B48" s="207" t="s">
        <v>103</v>
      </c>
      <c r="C48" s="154">
        <v>5</v>
      </c>
      <c r="D48" s="153" t="s">
        <v>467</v>
      </c>
      <c r="E48" s="154" t="s">
        <v>204</v>
      </c>
      <c r="F48" s="172">
        <v>29628</v>
      </c>
      <c r="G48" s="198">
        <v>29628</v>
      </c>
      <c r="H48" s="172">
        <v>29628</v>
      </c>
      <c r="I48" s="162">
        <f t="shared" si="6"/>
        <v>0</v>
      </c>
      <c r="J48" s="156">
        <f t="shared" si="4"/>
        <v>100</v>
      </c>
      <c r="K48" s="156">
        <f t="shared" si="5"/>
        <v>100</v>
      </c>
      <c r="L48" s="167" t="s">
        <v>600</v>
      </c>
    </row>
    <row r="49" spans="1:12" s="117" customFormat="1" ht="127.5">
      <c r="A49" s="206" t="s">
        <v>117</v>
      </c>
      <c r="B49" s="207" t="s">
        <v>103</v>
      </c>
      <c r="C49" s="154">
        <v>6</v>
      </c>
      <c r="D49" s="153" t="s">
        <v>468</v>
      </c>
      <c r="E49" s="154" t="s">
        <v>125</v>
      </c>
      <c r="F49" s="152">
        <v>1</v>
      </c>
      <c r="G49" s="152">
        <v>1</v>
      </c>
      <c r="H49" s="152">
        <v>2</v>
      </c>
      <c r="I49" s="162">
        <f t="shared" si="6"/>
        <v>1</v>
      </c>
      <c r="J49" s="156">
        <f t="shared" si="4"/>
        <v>200</v>
      </c>
      <c r="K49" s="156">
        <f t="shared" si="5"/>
        <v>200</v>
      </c>
      <c r="L49" s="231" t="s">
        <v>599</v>
      </c>
    </row>
    <row r="50" spans="1:12" s="117" customFormat="1" ht="45.75" customHeight="1">
      <c r="A50" s="206" t="s">
        <v>117</v>
      </c>
      <c r="B50" s="207" t="s">
        <v>103</v>
      </c>
      <c r="C50" s="154">
        <v>7</v>
      </c>
      <c r="D50" s="153" t="s">
        <v>128</v>
      </c>
      <c r="E50" s="154" t="s">
        <v>124</v>
      </c>
      <c r="F50" s="152">
        <v>90</v>
      </c>
      <c r="G50" s="171">
        <v>90</v>
      </c>
      <c r="H50" s="152">
        <v>90</v>
      </c>
      <c r="I50" s="162">
        <f t="shared" si="6"/>
        <v>0</v>
      </c>
      <c r="J50" s="156">
        <f t="shared" si="4"/>
        <v>100</v>
      </c>
      <c r="K50" s="156">
        <f t="shared" si="5"/>
        <v>100</v>
      </c>
      <c r="L50" s="231" t="s">
        <v>598</v>
      </c>
    </row>
    <row r="51" spans="1:12" s="117" customFormat="1" ht="80.25" customHeight="1">
      <c r="A51" s="206" t="s">
        <v>117</v>
      </c>
      <c r="B51" s="207" t="s">
        <v>103</v>
      </c>
      <c r="C51" s="154">
        <v>8</v>
      </c>
      <c r="D51" s="153" t="s">
        <v>325</v>
      </c>
      <c r="E51" s="154" t="s">
        <v>124</v>
      </c>
      <c r="F51" s="152">
        <v>46.67</v>
      </c>
      <c r="G51" s="152">
        <v>46.67</v>
      </c>
      <c r="H51" s="152">
        <v>46.67</v>
      </c>
      <c r="I51" s="194">
        <f t="shared" si="6"/>
        <v>0</v>
      </c>
      <c r="J51" s="156">
        <f t="shared" si="4"/>
        <v>100</v>
      </c>
      <c r="K51" s="156">
        <f t="shared" si="5"/>
        <v>100</v>
      </c>
      <c r="L51" s="167" t="s">
        <v>569</v>
      </c>
    </row>
    <row r="52" spans="1:12" s="117" customFormat="1"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</row>
    <row r="53" spans="1:12" s="117" customFormat="1"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</row>
    <row r="54" spans="1:12" s="117" customFormat="1"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</row>
    <row r="55" spans="1:12" s="117" customFormat="1"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</row>
    <row r="56" spans="1:12" s="117" customFormat="1"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</row>
    <row r="57" spans="1:12" s="117" customFormat="1"/>
    <row r="58" spans="1:12" s="117" customFormat="1"/>
    <row r="59" spans="1:12" s="117" customFormat="1"/>
    <row r="60" spans="1:12" s="117" customFormat="1"/>
    <row r="61" spans="1:12" s="117" customFormat="1"/>
    <row r="62" spans="1:12" s="117" customFormat="1"/>
    <row r="63" spans="1:12" s="117" customFormat="1"/>
    <row r="64" spans="1:12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pans="1:2" s="117" customFormat="1"/>
    <row r="114" spans="1:2" s="117" customFormat="1"/>
    <row r="115" spans="1:2" s="117" customFormat="1"/>
    <row r="116" spans="1:2" s="117" customFormat="1"/>
    <row r="117" spans="1:2" s="117" customFormat="1"/>
    <row r="118" spans="1:2" s="117" customFormat="1"/>
    <row r="119" spans="1:2" s="117" customFormat="1"/>
    <row r="120" spans="1:2" s="117" customFormat="1"/>
    <row r="121" spans="1:2" s="117" customFormat="1"/>
    <row r="122" spans="1:2">
      <c r="A122" s="1"/>
      <c r="B122" s="1"/>
    </row>
    <row r="123" spans="1:2">
      <c r="A123" s="1"/>
      <c r="B123" s="1"/>
    </row>
    <row r="124" spans="1:2">
      <c r="A124" s="1"/>
      <c r="B124" s="1"/>
    </row>
    <row r="125" spans="1:2">
      <c r="A125" s="1"/>
      <c r="B125" s="1"/>
    </row>
    <row r="126" spans="1:2">
      <c r="A126" s="1"/>
      <c r="B126" s="1"/>
    </row>
    <row r="127" spans="1:2">
      <c r="A127" s="1"/>
      <c r="B127" s="1"/>
    </row>
    <row r="128" spans="1:2">
      <c r="A128" s="1"/>
      <c r="B128" s="1"/>
    </row>
    <row r="129" spans="1:2">
      <c r="A129" s="1"/>
      <c r="B129" s="1"/>
    </row>
    <row r="130" spans="1:2">
      <c r="A130" s="1"/>
      <c r="B130" s="1"/>
    </row>
    <row r="131" spans="1:2">
      <c r="A131" s="1"/>
      <c r="B131" s="1"/>
    </row>
    <row r="132" spans="1:2">
      <c r="A132" s="1"/>
      <c r="B132" s="1"/>
    </row>
    <row r="133" spans="1:2">
      <c r="A133" s="1"/>
      <c r="B133" s="1"/>
    </row>
    <row r="134" spans="1:2">
      <c r="A134" s="1"/>
      <c r="B134" s="1"/>
    </row>
    <row r="135" spans="1:2">
      <c r="A135" s="1"/>
      <c r="B135" s="1"/>
    </row>
    <row r="136" spans="1:2">
      <c r="A136" s="1"/>
      <c r="B136" s="1"/>
    </row>
    <row r="137" spans="1:2">
      <c r="A137" s="1"/>
      <c r="B137" s="1"/>
    </row>
    <row r="138" spans="1:2">
      <c r="A138" s="1"/>
      <c r="B138" s="1"/>
    </row>
    <row r="139" spans="1:2">
      <c r="A139" s="1"/>
      <c r="B139" s="1"/>
    </row>
    <row r="140" spans="1:2">
      <c r="A140" s="1"/>
      <c r="B140" s="1"/>
    </row>
    <row r="141" spans="1:2">
      <c r="A141" s="1"/>
      <c r="B141" s="1"/>
    </row>
    <row r="142" spans="1:2">
      <c r="A142" s="1"/>
      <c r="B142" s="1"/>
    </row>
    <row r="143" spans="1:2">
      <c r="A143" s="1"/>
      <c r="B143" s="1"/>
    </row>
    <row r="144" spans="1:2">
      <c r="A144" s="1"/>
      <c r="B144" s="1"/>
    </row>
    <row r="145" spans="1:2">
      <c r="A145" s="1"/>
      <c r="B145" s="1"/>
    </row>
  </sheetData>
  <mergeCells count="21">
    <mergeCell ref="D38:L38"/>
    <mergeCell ref="D43:L43"/>
    <mergeCell ref="D7:D9"/>
    <mergeCell ref="E7:E9"/>
    <mergeCell ref="I7:I9"/>
    <mergeCell ref="D10:L10"/>
    <mergeCell ref="L7:L9"/>
    <mergeCell ref="J7:J9"/>
    <mergeCell ref="F7:H7"/>
    <mergeCell ref="F8:F9"/>
    <mergeCell ref="D36:L36"/>
    <mergeCell ref="D16:L16"/>
    <mergeCell ref="D11:L11"/>
    <mergeCell ref="A2:L2"/>
    <mergeCell ref="A3:L3"/>
    <mergeCell ref="A5:L5"/>
    <mergeCell ref="H8:H9"/>
    <mergeCell ref="K7:K9"/>
    <mergeCell ref="C7:C9"/>
    <mergeCell ref="G8:G9"/>
    <mergeCell ref="A7:B8"/>
  </mergeCells>
  <phoneticPr fontId="16" type="noConversion"/>
  <pageMargins left="0.59055118110236227" right="0.59055118110236227" top="0.78740157480314965" bottom="0.78740157480314965" header="0.31496062992125984" footer="0.31496062992125984"/>
  <pageSetup paperSize="9" scale="80" fitToHeight="0" orientation="landscape" r:id="rId1"/>
  <headerFooter>
    <oddFooter>&amp;C&amp;P</oddFooter>
  </headerFooter>
  <rowBreaks count="2" manualBreakCount="2">
    <brk id="15" max="11" man="1"/>
    <brk id="2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00B0F0"/>
    <pageSetUpPr fitToPage="1"/>
  </sheetPr>
  <dimension ref="A1:O150"/>
  <sheetViews>
    <sheetView workbookViewId="0">
      <pane ySplit="8" topLeftCell="A36" activePane="bottomLeft" state="frozen"/>
      <selection pane="bottomLeft" sqref="A1:XFD9"/>
    </sheetView>
  </sheetViews>
  <sheetFormatPr defaultRowHeight="15"/>
  <cols>
    <col min="1" max="1" width="3.5703125" style="117" bestFit="1" customWidth="1"/>
    <col min="2" max="2" width="3" style="117" bestFit="1" customWidth="1"/>
    <col min="3" max="3" width="3.5703125" style="117" bestFit="1" customWidth="1"/>
    <col min="4" max="4" width="3.28515625" style="117" customWidth="1"/>
    <col min="5" max="5" width="32" style="117" customWidth="1"/>
    <col min="6" max="6" width="14.5703125" style="117" customWidth="1"/>
    <col min="7" max="7" width="10.85546875" style="117" customWidth="1"/>
    <col min="8" max="8" width="10" style="117" customWidth="1"/>
    <col min="9" max="9" width="28.7109375" style="117" customWidth="1"/>
    <col min="10" max="10" width="37" style="117" customWidth="1"/>
    <col min="11" max="11" width="29.140625" style="117" customWidth="1"/>
    <col min="12" max="12" width="9.140625" style="117"/>
    <col min="13" max="14" width="9.140625" style="1"/>
    <col min="15" max="15" width="44" style="1" customWidth="1"/>
    <col min="16" max="16384" width="9.140625" style="1"/>
  </cols>
  <sheetData>
    <row r="1" spans="1:12" s="211" customFormat="1" ht="14.1" customHeight="1">
      <c r="E1" s="148"/>
      <c r="F1" s="148"/>
      <c r="G1" s="148"/>
      <c r="H1" s="148"/>
      <c r="I1" s="148"/>
    </row>
    <row r="2" spans="1:12" s="211" customFormat="1" ht="12.75" customHeight="1">
      <c r="A2" s="296" t="s">
        <v>221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12" s="211" customFormat="1" ht="12.75">
      <c r="A3" s="296" t="s">
        <v>601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</row>
    <row r="4" spans="1:12" s="211" customFormat="1" ht="12.75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5" spans="1:12" s="211" customFormat="1" ht="12.75">
      <c r="A5" s="280" t="s">
        <v>437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</row>
    <row r="6" spans="1:12" s="211" customFormat="1" ht="14.1" customHeight="1">
      <c r="E6" s="148"/>
      <c r="F6" s="148"/>
      <c r="G6" s="148"/>
      <c r="H6" s="148"/>
      <c r="I6" s="148"/>
    </row>
    <row r="7" spans="1:12" s="117" customFormat="1" ht="48" customHeight="1">
      <c r="A7" s="282" t="s">
        <v>111</v>
      </c>
      <c r="B7" s="282"/>
      <c r="C7" s="282"/>
      <c r="D7" s="282"/>
      <c r="E7" s="282" t="s">
        <v>120</v>
      </c>
      <c r="F7" s="298" t="s">
        <v>216</v>
      </c>
      <c r="G7" s="282" t="s">
        <v>217</v>
      </c>
      <c r="H7" s="282" t="s">
        <v>218</v>
      </c>
      <c r="I7" s="300" t="s">
        <v>108</v>
      </c>
      <c r="J7" s="300" t="s">
        <v>219</v>
      </c>
      <c r="K7" s="282" t="s">
        <v>220</v>
      </c>
    </row>
    <row r="8" spans="1:12" s="117" customFormat="1" ht="15.75" customHeight="1">
      <c r="A8" s="213" t="s">
        <v>119</v>
      </c>
      <c r="B8" s="213" t="s">
        <v>112</v>
      </c>
      <c r="C8" s="213" t="s">
        <v>113</v>
      </c>
      <c r="D8" s="213" t="s">
        <v>114</v>
      </c>
      <c r="E8" s="297"/>
      <c r="F8" s="299"/>
      <c r="G8" s="297"/>
      <c r="H8" s="297"/>
      <c r="I8" s="301"/>
      <c r="J8" s="301"/>
      <c r="K8" s="297"/>
    </row>
    <row r="9" spans="1:12" s="205" customFormat="1" ht="21">
      <c r="A9" s="214" t="s">
        <v>117</v>
      </c>
      <c r="B9" s="214" t="s">
        <v>110</v>
      </c>
      <c r="C9" s="214"/>
      <c r="D9" s="214"/>
      <c r="E9" s="215" t="s">
        <v>21</v>
      </c>
      <c r="F9" s="115"/>
      <c r="G9" s="216"/>
      <c r="H9" s="216"/>
      <c r="I9" s="217"/>
      <c r="J9" s="218"/>
      <c r="K9" s="218"/>
    </row>
    <row r="10" spans="1:12" s="3" customFormat="1" ht="332.25" customHeight="1">
      <c r="A10" s="124" t="s">
        <v>117</v>
      </c>
      <c r="B10" s="124" t="s">
        <v>110</v>
      </c>
      <c r="C10" s="124" t="s">
        <v>115</v>
      </c>
      <c r="D10" s="124"/>
      <c r="E10" s="215" t="s">
        <v>338</v>
      </c>
      <c r="F10" s="219" t="s">
        <v>469</v>
      </c>
      <c r="G10" s="219" t="s">
        <v>570</v>
      </c>
      <c r="H10" s="219" t="s">
        <v>570</v>
      </c>
      <c r="I10" s="220" t="s">
        <v>42</v>
      </c>
      <c r="J10" s="220" t="s">
        <v>602</v>
      </c>
      <c r="K10" s="221" t="s">
        <v>603</v>
      </c>
      <c r="L10" s="205"/>
    </row>
    <row r="11" spans="1:12" ht="123.75">
      <c r="A11" s="124" t="s">
        <v>117</v>
      </c>
      <c r="B11" s="124" t="s">
        <v>110</v>
      </c>
      <c r="C11" s="124" t="s">
        <v>115</v>
      </c>
      <c r="D11" s="124" t="s">
        <v>115</v>
      </c>
      <c r="E11" s="222" t="s">
        <v>472</v>
      </c>
      <c r="F11" s="219" t="s">
        <v>469</v>
      </c>
      <c r="G11" s="219" t="s">
        <v>571</v>
      </c>
      <c r="H11" s="219" t="s">
        <v>571</v>
      </c>
      <c r="I11" s="222" t="s">
        <v>471</v>
      </c>
      <c r="J11" s="220" t="s">
        <v>604</v>
      </c>
      <c r="K11" s="221" t="s">
        <v>605</v>
      </c>
    </row>
    <row r="12" spans="1:12" ht="227.25" customHeight="1">
      <c r="A12" s="124" t="s">
        <v>117</v>
      </c>
      <c r="B12" s="124" t="s">
        <v>110</v>
      </c>
      <c r="C12" s="124" t="s">
        <v>115</v>
      </c>
      <c r="D12" s="124" t="s">
        <v>116</v>
      </c>
      <c r="E12" s="222" t="s">
        <v>129</v>
      </c>
      <c r="F12" s="219" t="s">
        <v>469</v>
      </c>
      <c r="G12" s="219" t="s">
        <v>570</v>
      </c>
      <c r="H12" s="219" t="s">
        <v>570</v>
      </c>
      <c r="I12" s="222" t="s">
        <v>473</v>
      </c>
      <c r="J12" s="220" t="s">
        <v>606</v>
      </c>
      <c r="K12" s="221" t="s">
        <v>607</v>
      </c>
    </row>
    <row r="13" spans="1:12" ht="225">
      <c r="A13" s="124" t="s">
        <v>117</v>
      </c>
      <c r="B13" s="124" t="s">
        <v>110</v>
      </c>
      <c r="C13" s="124" t="s">
        <v>115</v>
      </c>
      <c r="D13" s="124" t="s">
        <v>117</v>
      </c>
      <c r="E13" s="222" t="s">
        <v>474</v>
      </c>
      <c r="F13" s="219" t="s">
        <v>469</v>
      </c>
      <c r="G13" s="219" t="s">
        <v>570</v>
      </c>
      <c r="H13" s="219" t="s">
        <v>570</v>
      </c>
      <c r="I13" s="222" t="s">
        <v>475</v>
      </c>
      <c r="J13" s="220" t="s">
        <v>608</v>
      </c>
      <c r="K13" s="223" t="s">
        <v>609</v>
      </c>
    </row>
    <row r="14" spans="1:12" ht="73.5">
      <c r="A14" s="124" t="s">
        <v>117</v>
      </c>
      <c r="B14" s="124" t="s">
        <v>110</v>
      </c>
      <c r="C14" s="124" t="s">
        <v>116</v>
      </c>
      <c r="D14" s="124"/>
      <c r="E14" s="215" t="s">
        <v>476</v>
      </c>
      <c r="F14" s="219"/>
      <c r="G14" s="219"/>
      <c r="H14" s="219"/>
      <c r="I14" s="220"/>
      <c r="J14" s="220"/>
      <c r="K14" s="224"/>
    </row>
    <row r="15" spans="1:12" ht="387" customHeight="1">
      <c r="A15" s="124" t="s">
        <v>117</v>
      </c>
      <c r="B15" s="124" t="s">
        <v>110</v>
      </c>
      <c r="C15" s="124" t="s">
        <v>116</v>
      </c>
      <c r="D15" s="124" t="s">
        <v>115</v>
      </c>
      <c r="E15" s="222" t="s">
        <v>477</v>
      </c>
      <c r="F15" s="219" t="s">
        <v>469</v>
      </c>
      <c r="G15" s="219" t="s">
        <v>570</v>
      </c>
      <c r="H15" s="219" t="s">
        <v>570</v>
      </c>
      <c r="I15" s="221" t="s">
        <v>423</v>
      </c>
      <c r="J15" s="220" t="s">
        <v>610</v>
      </c>
      <c r="K15" s="221" t="s">
        <v>611</v>
      </c>
    </row>
    <row r="16" spans="1:12" ht="21.75" customHeight="1">
      <c r="A16" s="124" t="s">
        <v>117</v>
      </c>
      <c r="B16" s="124" t="s">
        <v>110</v>
      </c>
      <c r="C16" s="124" t="s">
        <v>117</v>
      </c>
      <c r="D16" s="124"/>
      <c r="E16" s="215" t="s">
        <v>478</v>
      </c>
      <c r="F16" s="219"/>
      <c r="G16" s="219"/>
      <c r="H16" s="219"/>
      <c r="I16" s="220"/>
      <c r="J16" s="220"/>
      <c r="K16" s="224"/>
    </row>
    <row r="17" spans="1:15" ht="371.25">
      <c r="A17" s="124" t="s">
        <v>117</v>
      </c>
      <c r="B17" s="124" t="s">
        <v>110</v>
      </c>
      <c r="C17" s="124" t="s">
        <v>117</v>
      </c>
      <c r="D17" s="124" t="s">
        <v>115</v>
      </c>
      <c r="E17" s="222" t="s">
        <v>130</v>
      </c>
      <c r="F17" s="219" t="s">
        <v>469</v>
      </c>
      <c r="G17" s="219" t="s">
        <v>571</v>
      </c>
      <c r="H17" s="219" t="s">
        <v>570</v>
      </c>
      <c r="I17" s="222" t="s">
        <v>479</v>
      </c>
      <c r="J17" s="220" t="s">
        <v>612</v>
      </c>
      <c r="K17" s="222" t="s">
        <v>613</v>
      </c>
    </row>
    <row r="18" spans="1:15" ht="135">
      <c r="A18" s="124" t="s">
        <v>117</v>
      </c>
      <c r="B18" s="124" t="s">
        <v>110</v>
      </c>
      <c r="C18" s="124" t="s">
        <v>117</v>
      </c>
      <c r="D18" s="124" t="s">
        <v>116</v>
      </c>
      <c r="E18" s="222" t="s">
        <v>424</v>
      </c>
      <c r="F18" s="219" t="s">
        <v>469</v>
      </c>
      <c r="G18" s="219" t="s">
        <v>570</v>
      </c>
      <c r="H18" s="219" t="s">
        <v>570</v>
      </c>
      <c r="I18" s="220" t="s">
        <v>481</v>
      </c>
      <c r="J18" s="220" t="s">
        <v>614</v>
      </c>
      <c r="K18" s="222" t="s">
        <v>43</v>
      </c>
    </row>
    <row r="19" spans="1:15" ht="135">
      <c r="A19" s="124" t="s">
        <v>117</v>
      </c>
      <c r="B19" s="124" t="s">
        <v>110</v>
      </c>
      <c r="C19" s="124" t="s">
        <v>117</v>
      </c>
      <c r="D19" s="124" t="s">
        <v>117</v>
      </c>
      <c r="E19" s="222" t="s">
        <v>294</v>
      </c>
      <c r="F19" s="219" t="s">
        <v>469</v>
      </c>
      <c r="G19" s="219" t="s">
        <v>570</v>
      </c>
      <c r="H19" s="219" t="s">
        <v>570</v>
      </c>
      <c r="I19" s="220" t="s">
        <v>480</v>
      </c>
      <c r="J19" s="220" t="s">
        <v>615</v>
      </c>
      <c r="K19" s="221" t="s">
        <v>410</v>
      </c>
    </row>
    <row r="20" spans="1:15" s="3" customFormat="1" ht="21">
      <c r="A20" s="124" t="s">
        <v>117</v>
      </c>
      <c r="B20" s="124" t="s">
        <v>110</v>
      </c>
      <c r="C20" s="124" t="s">
        <v>118</v>
      </c>
      <c r="D20" s="124"/>
      <c r="E20" s="215" t="s">
        <v>295</v>
      </c>
      <c r="F20" s="219"/>
      <c r="G20" s="219"/>
      <c r="H20" s="219"/>
      <c r="I20" s="222"/>
      <c r="J20" s="222"/>
      <c r="K20" s="224"/>
      <c r="L20" s="205"/>
    </row>
    <row r="21" spans="1:15" ht="123.75">
      <c r="A21" s="124" t="s">
        <v>117</v>
      </c>
      <c r="B21" s="124" t="s">
        <v>110</v>
      </c>
      <c r="C21" s="124" t="s">
        <v>118</v>
      </c>
      <c r="D21" s="124" t="s">
        <v>115</v>
      </c>
      <c r="E21" s="222" t="s">
        <v>315</v>
      </c>
      <c r="F21" s="219" t="s">
        <v>142</v>
      </c>
      <c r="G21" s="219" t="s">
        <v>570</v>
      </c>
      <c r="H21" s="219" t="s">
        <v>570</v>
      </c>
      <c r="I21" s="222" t="s">
        <v>223</v>
      </c>
      <c r="J21" s="222" t="s">
        <v>616</v>
      </c>
      <c r="K21" s="225" t="s">
        <v>205</v>
      </c>
    </row>
    <row r="22" spans="1:15" ht="26.25" customHeight="1">
      <c r="A22" s="124" t="s">
        <v>117</v>
      </c>
      <c r="B22" s="124" t="s">
        <v>110</v>
      </c>
      <c r="C22" s="124" t="s">
        <v>206</v>
      </c>
      <c r="D22" s="124"/>
      <c r="E22" s="215" t="s">
        <v>482</v>
      </c>
      <c r="F22" s="219"/>
      <c r="G22" s="219"/>
      <c r="H22" s="219"/>
      <c r="I22" s="220"/>
      <c r="J22" s="222"/>
      <c r="K22" s="225"/>
    </row>
    <row r="23" spans="1:15" ht="90">
      <c r="A23" s="124" t="s">
        <v>117</v>
      </c>
      <c r="B23" s="124" t="s">
        <v>109</v>
      </c>
      <c r="C23" s="124" t="s">
        <v>206</v>
      </c>
      <c r="D23" s="124" t="s">
        <v>115</v>
      </c>
      <c r="E23" s="220" t="s">
        <v>483</v>
      </c>
      <c r="F23" s="219" t="s">
        <v>469</v>
      </c>
      <c r="G23" s="219" t="s">
        <v>570</v>
      </c>
      <c r="H23" s="219" t="s">
        <v>570</v>
      </c>
      <c r="I23" s="222" t="s">
        <v>484</v>
      </c>
      <c r="J23" s="222" t="s">
        <v>617</v>
      </c>
      <c r="K23" s="225"/>
    </row>
    <row r="24" spans="1:15" ht="38.25" customHeight="1">
      <c r="A24" s="214" t="s">
        <v>117</v>
      </c>
      <c r="B24" s="214" t="s">
        <v>109</v>
      </c>
      <c r="C24" s="214"/>
      <c r="D24" s="124"/>
      <c r="E24" s="215" t="s">
        <v>193</v>
      </c>
      <c r="F24" s="226"/>
      <c r="G24" s="219"/>
      <c r="H24" s="219"/>
      <c r="I24" s="220"/>
      <c r="J24" s="218"/>
      <c r="K24" s="218"/>
    </row>
    <row r="25" spans="1:15">
      <c r="A25" s="124" t="s">
        <v>117</v>
      </c>
      <c r="B25" s="124" t="s">
        <v>109</v>
      </c>
      <c r="C25" s="124" t="s">
        <v>115</v>
      </c>
      <c r="D25" s="124"/>
      <c r="E25" s="302" t="s">
        <v>60</v>
      </c>
      <c r="F25" s="303"/>
      <c r="G25" s="303"/>
      <c r="H25" s="303"/>
      <c r="I25" s="303"/>
      <c r="J25" s="303"/>
      <c r="K25" s="304"/>
      <c r="O25" s="2"/>
    </row>
    <row r="26" spans="1:15" ht="56.25">
      <c r="A26" s="124" t="s">
        <v>117</v>
      </c>
      <c r="B26" s="124" t="s">
        <v>109</v>
      </c>
      <c r="C26" s="124" t="s">
        <v>115</v>
      </c>
      <c r="D26" s="124" t="s">
        <v>115</v>
      </c>
      <c r="E26" s="222" t="s">
        <v>425</v>
      </c>
      <c r="F26" s="219" t="s">
        <v>485</v>
      </c>
      <c r="G26" s="219" t="s">
        <v>572</v>
      </c>
      <c r="H26" s="219" t="s">
        <v>572</v>
      </c>
      <c r="I26" s="227" t="s">
        <v>224</v>
      </c>
      <c r="J26" s="222" t="s">
        <v>573</v>
      </c>
      <c r="K26" s="222" t="s">
        <v>38</v>
      </c>
    </row>
    <row r="27" spans="1:15" ht="67.5">
      <c r="A27" s="124" t="s">
        <v>117</v>
      </c>
      <c r="B27" s="124" t="s">
        <v>109</v>
      </c>
      <c r="C27" s="124" t="s">
        <v>115</v>
      </c>
      <c r="D27" s="124" t="s">
        <v>116</v>
      </c>
      <c r="E27" s="222" t="s">
        <v>225</v>
      </c>
      <c r="F27" s="219" t="s">
        <v>485</v>
      </c>
      <c r="G27" s="219" t="s">
        <v>572</v>
      </c>
      <c r="H27" s="219" t="s">
        <v>570</v>
      </c>
      <c r="I27" s="221" t="s">
        <v>51</v>
      </c>
      <c r="J27" s="222" t="s">
        <v>574</v>
      </c>
      <c r="K27" s="222" t="s">
        <v>320</v>
      </c>
    </row>
    <row r="28" spans="1:15" ht="56.25">
      <c r="A28" s="124" t="s">
        <v>117</v>
      </c>
      <c r="B28" s="124" t="s">
        <v>109</v>
      </c>
      <c r="C28" s="124" t="s">
        <v>115</v>
      </c>
      <c r="D28" s="124" t="s">
        <v>117</v>
      </c>
      <c r="E28" s="222" t="s">
        <v>226</v>
      </c>
      <c r="F28" s="219" t="s">
        <v>485</v>
      </c>
      <c r="G28" s="219" t="s">
        <v>570</v>
      </c>
      <c r="H28" s="219" t="s">
        <v>572</v>
      </c>
      <c r="I28" s="228" t="s">
        <v>51</v>
      </c>
      <c r="J28" s="222" t="s">
        <v>618</v>
      </c>
      <c r="K28" s="222" t="s">
        <v>322</v>
      </c>
    </row>
    <row r="29" spans="1:15" ht="90">
      <c r="A29" s="124" t="s">
        <v>117</v>
      </c>
      <c r="B29" s="124" t="s">
        <v>109</v>
      </c>
      <c r="C29" s="124" t="s">
        <v>115</v>
      </c>
      <c r="D29" s="124" t="s">
        <v>118</v>
      </c>
      <c r="E29" s="222" t="s">
        <v>227</v>
      </c>
      <c r="F29" s="219" t="s">
        <v>485</v>
      </c>
      <c r="G29" s="219" t="s">
        <v>570</v>
      </c>
      <c r="H29" s="219" t="s">
        <v>570</v>
      </c>
      <c r="I29" s="222" t="s">
        <v>486</v>
      </c>
      <c r="J29" s="222" t="s">
        <v>575</v>
      </c>
      <c r="K29" s="222" t="s">
        <v>0</v>
      </c>
    </row>
    <row r="30" spans="1:15" ht="66.75" customHeight="1">
      <c r="A30" s="124" t="s">
        <v>117</v>
      </c>
      <c r="B30" s="124" t="s">
        <v>109</v>
      </c>
      <c r="C30" s="124" t="s">
        <v>115</v>
      </c>
      <c r="D30" s="124" t="s">
        <v>206</v>
      </c>
      <c r="E30" s="222" t="s">
        <v>1</v>
      </c>
      <c r="F30" s="219" t="s">
        <v>485</v>
      </c>
      <c r="G30" s="219" t="s">
        <v>619</v>
      </c>
      <c r="H30" s="219" t="s">
        <v>570</v>
      </c>
      <c r="I30" s="222" t="s">
        <v>138</v>
      </c>
      <c r="J30" s="222" t="s">
        <v>576</v>
      </c>
      <c r="K30" s="229" t="s">
        <v>205</v>
      </c>
    </row>
    <row r="31" spans="1:15" ht="78.75">
      <c r="A31" s="124" t="s">
        <v>117</v>
      </c>
      <c r="B31" s="124" t="s">
        <v>109</v>
      </c>
      <c r="C31" s="124" t="s">
        <v>115</v>
      </c>
      <c r="D31" s="124" t="s">
        <v>207</v>
      </c>
      <c r="E31" s="222" t="s">
        <v>173</v>
      </c>
      <c r="F31" s="219" t="s">
        <v>485</v>
      </c>
      <c r="G31" s="219" t="s">
        <v>570</v>
      </c>
      <c r="H31" s="219" t="s">
        <v>570</v>
      </c>
      <c r="I31" s="230" t="s">
        <v>2</v>
      </c>
      <c r="J31" s="222" t="s">
        <v>562</v>
      </c>
      <c r="K31" s="222" t="s">
        <v>288</v>
      </c>
    </row>
    <row r="32" spans="1:15" ht="38.25">
      <c r="A32" s="124" t="s">
        <v>117</v>
      </c>
      <c r="B32" s="124" t="s">
        <v>109</v>
      </c>
      <c r="C32" s="124" t="s">
        <v>116</v>
      </c>
      <c r="D32" s="124"/>
      <c r="E32" s="215" t="s">
        <v>289</v>
      </c>
      <c r="F32" s="219" t="s">
        <v>488</v>
      </c>
      <c r="G32" s="219" t="s">
        <v>570</v>
      </c>
      <c r="H32" s="219" t="s">
        <v>570</v>
      </c>
      <c r="I32" s="222" t="s">
        <v>139</v>
      </c>
      <c r="J32" s="222" t="s">
        <v>620</v>
      </c>
      <c r="K32" s="189" t="s">
        <v>560</v>
      </c>
    </row>
    <row r="33" spans="1:11" ht="178.5">
      <c r="A33" s="124" t="s">
        <v>117</v>
      </c>
      <c r="B33" s="124" t="s">
        <v>109</v>
      </c>
      <c r="C33" s="124" t="s">
        <v>116</v>
      </c>
      <c r="D33" s="124" t="s">
        <v>115</v>
      </c>
      <c r="E33" s="222" t="s">
        <v>228</v>
      </c>
      <c r="F33" s="219" t="s">
        <v>488</v>
      </c>
      <c r="G33" s="219" t="s">
        <v>570</v>
      </c>
      <c r="H33" s="219" t="s">
        <v>570</v>
      </c>
      <c r="I33" s="222" t="s">
        <v>290</v>
      </c>
      <c r="J33" s="231" t="s">
        <v>624</v>
      </c>
      <c r="K33" s="167" t="s">
        <v>144</v>
      </c>
    </row>
    <row r="34" spans="1:11" ht="63.75">
      <c r="A34" s="124" t="s">
        <v>117</v>
      </c>
      <c r="B34" s="124" t="s">
        <v>109</v>
      </c>
      <c r="C34" s="124" t="s">
        <v>116</v>
      </c>
      <c r="D34" s="124" t="s">
        <v>116</v>
      </c>
      <c r="E34" s="222" t="s">
        <v>6</v>
      </c>
      <c r="F34" s="219" t="s">
        <v>488</v>
      </c>
      <c r="G34" s="219" t="s">
        <v>570</v>
      </c>
      <c r="H34" s="219" t="s">
        <v>570</v>
      </c>
      <c r="I34" s="232" t="s">
        <v>623</v>
      </c>
      <c r="J34" s="231" t="s">
        <v>621</v>
      </c>
      <c r="K34" s="231" t="s">
        <v>622</v>
      </c>
    </row>
    <row r="35" spans="1:11" ht="123.75">
      <c r="A35" s="124" t="s">
        <v>117</v>
      </c>
      <c r="B35" s="124" t="s">
        <v>109</v>
      </c>
      <c r="C35" s="124" t="s">
        <v>116</v>
      </c>
      <c r="D35" s="124" t="s">
        <v>117</v>
      </c>
      <c r="E35" s="233" t="s">
        <v>229</v>
      </c>
      <c r="F35" s="219" t="s">
        <v>488</v>
      </c>
      <c r="G35" s="219" t="s">
        <v>570</v>
      </c>
      <c r="H35" s="219" t="s">
        <v>570</v>
      </c>
      <c r="I35" s="222" t="s">
        <v>141</v>
      </c>
      <c r="J35" s="222" t="s">
        <v>626</v>
      </c>
      <c r="K35" s="222" t="s">
        <v>625</v>
      </c>
    </row>
    <row r="36" spans="1:11" ht="123.75">
      <c r="A36" s="124" t="s">
        <v>117</v>
      </c>
      <c r="B36" s="124" t="s">
        <v>109</v>
      </c>
      <c r="C36" s="124" t="s">
        <v>116</v>
      </c>
      <c r="D36" s="124" t="s">
        <v>118</v>
      </c>
      <c r="E36" s="234" t="s">
        <v>7</v>
      </c>
      <c r="F36" s="219" t="s">
        <v>488</v>
      </c>
      <c r="G36" s="219" t="s">
        <v>570</v>
      </c>
      <c r="H36" s="219" t="s">
        <v>570</v>
      </c>
      <c r="I36" s="232" t="s">
        <v>141</v>
      </c>
      <c r="J36" s="222" t="s">
        <v>626</v>
      </c>
      <c r="K36" s="222" t="s">
        <v>625</v>
      </c>
    </row>
    <row r="37" spans="1:11" ht="89.25">
      <c r="A37" s="124" t="s">
        <v>117</v>
      </c>
      <c r="B37" s="124" t="s">
        <v>109</v>
      </c>
      <c r="C37" s="124" t="s">
        <v>116</v>
      </c>
      <c r="D37" s="124" t="s">
        <v>206</v>
      </c>
      <c r="E37" s="234" t="s">
        <v>8</v>
      </c>
      <c r="F37" s="219" t="s">
        <v>488</v>
      </c>
      <c r="G37" s="219" t="s">
        <v>570</v>
      </c>
      <c r="H37" s="219" t="s">
        <v>570</v>
      </c>
      <c r="I37" s="232" t="s">
        <v>9</v>
      </c>
      <c r="J37" s="189" t="s">
        <v>627</v>
      </c>
      <c r="K37" s="224" t="s">
        <v>205</v>
      </c>
    </row>
    <row r="38" spans="1:11" ht="45">
      <c r="A38" s="124" t="s">
        <v>117</v>
      </c>
      <c r="B38" s="124" t="s">
        <v>109</v>
      </c>
      <c r="C38" s="124" t="s">
        <v>116</v>
      </c>
      <c r="D38" s="124" t="s">
        <v>207</v>
      </c>
      <c r="E38" s="235" t="s">
        <v>10</v>
      </c>
      <c r="F38" s="219" t="s">
        <v>488</v>
      </c>
      <c r="G38" s="219" t="s">
        <v>570</v>
      </c>
      <c r="H38" s="219" t="s">
        <v>629</v>
      </c>
      <c r="I38" s="222" t="s">
        <v>11</v>
      </c>
      <c r="J38" s="222" t="s">
        <v>628</v>
      </c>
      <c r="K38" s="222" t="s">
        <v>32</v>
      </c>
    </row>
    <row r="39" spans="1:11" ht="67.5">
      <c r="A39" s="124" t="s">
        <v>117</v>
      </c>
      <c r="B39" s="124" t="s">
        <v>109</v>
      </c>
      <c r="C39" s="124" t="s">
        <v>116</v>
      </c>
      <c r="D39" s="124" t="s">
        <v>126</v>
      </c>
      <c r="E39" s="236" t="s">
        <v>12</v>
      </c>
      <c r="F39" s="219" t="s">
        <v>488</v>
      </c>
      <c r="G39" s="219" t="s">
        <v>570</v>
      </c>
      <c r="H39" s="219" t="s">
        <v>570</v>
      </c>
      <c r="I39" s="232" t="s">
        <v>13</v>
      </c>
      <c r="J39" s="222" t="s">
        <v>630</v>
      </c>
      <c r="K39" s="222" t="s">
        <v>33</v>
      </c>
    </row>
    <row r="40" spans="1:11" ht="67.5">
      <c r="A40" s="124" t="s">
        <v>117</v>
      </c>
      <c r="B40" s="124" t="s">
        <v>109</v>
      </c>
      <c r="C40" s="124" t="s">
        <v>116</v>
      </c>
      <c r="D40" s="124" t="s">
        <v>127</v>
      </c>
      <c r="E40" s="235" t="s">
        <v>14</v>
      </c>
      <c r="F40" s="219" t="s">
        <v>488</v>
      </c>
      <c r="G40" s="219" t="s">
        <v>570</v>
      </c>
      <c r="H40" s="219" t="s">
        <v>570</v>
      </c>
      <c r="I40" s="222" t="s">
        <v>13</v>
      </c>
      <c r="J40" s="222" t="s">
        <v>174</v>
      </c>
      <c r="K40" s="222" t="s">
        <v>145</v>
      </c>
    </row>
    <row r="41" spans="1:11" ht="33.75">
      <c r="A41" s="124" t="s">
        <v>117</v>
      </c>
      <c r="B41" s="124" t="s">
        <v>109</v>
      </c>
      <c r="C41" s="124" t="s">
        <v>116</v>
      </c>
      <c r="D41" s="124" t="s">
        <v>208</v>
      </c>
      <c r="E41" s="222" t="s">
        <v>183</v>
      </c>
      <c r="F41" s="219" t="s">
        <v>488</v>
      </c>
      <c r="G41" s="219" t="s">
        <v>570</v>
      </c>
      <c r="H41" s="219" t="s">
        <v>570</v>
      </c>
      <c r="I41" s="222" t="s">
        <v>349</v>
      </c>
      <c r="J41" s="222" t="s">
        <v>631</v>
      </c>
      <c r="K41" s="224" t="s">
        <v>205</v>
      </c>
    </row>
    <row r="42" spans="1:11" ht="90">
      <c r="A42" s="124" t="s">
        <v>117</v>
      </c>
      <c r="B42" s="124" t="s">
        <v>109</v>
      </c>
      <c r="C42" s="124" t="s">
        <v>116</v>
      </c>
      <c r="D42" s="124" t="s">
        <v>209</v>
      </c>
      <c r="E42" s="222" t="s">
        <v>15</v>
      </c>
      <c r="F42" s="219" t="s">
        <v>488</v>
      </c>
      <c r="G42" s="219" t="s">
        <v>570</v>
      </c>
      <c r="H42" s="219" t="s">
        <v>570</v>
      </c>
      <c r="I42" s="222" t="s">
        <v>185</v>
      </c>
      <c r="J42" s="222" t="s">
        <v>175</v>
      </c>
      <c r="K42" s="222" t="s">
        <v>176</v>
      </c>
    </row>
    <row r="43" spans="1:11" ht="123.75">
      <c r="A43" s="124" t="s">
        <v>117</v>
      </c>
      <c r="B43" s="124" t="s">
        <v>109</v>
      </c>
      <c r="C43" s="124" t="s">
        <v>116</v>
      </c>
      <c r="D43" s="124" t="s">
        <v>210</v>
      </c>
      <c r="E43" s="222" t="s">
        <v>184</v>
      </c>
      <c r="F43" s="219" t="s">
        <v>488</v>
      </c>
      <c r="G43" s="219" t="s">
        <v>570</v>
      </c>
      <c r="H43" s="219" t="s">
        <v>570</v>
      </c>
      <c r="I43" s="232" t="s">
        <v>185</v>
      </c>
      <c r="J43" s="237" t="s">
        <v>222</v>
      </c>
      <c r="K43" s="222" t="s">
        <v>34</v>
      </c>
    </row>
    <row r="44" spans="1:11" ht="123.75">
      <c r="A44" s="124" t="s">
        <v>117</v>
      </c>
      <c r="B44" s="124" t="s">
        <v>109</v>
      </c>
      <c r="C44" s="124" t="s">
        <v>116</v>
      </c>
      <c r="D44" s="124" t="s">
        <v>211</v>
      </c>
      <c r="E44" s="222" t="s">
        <v>316</v>
      </c>
      <c r="F44" s="219" t="s">
        <v>488</v>
      </c>
      <c r="G44" s="219" t="s">
        <v>570</v>
      </c>
      <c r="H44" s="219" t="s">
        <v>570</v>
      </c>
      <c r="I44" s="232" t="s">
        <v>188</v>
      </c>
      <c r="J44" s="238" t="s">
        <v>632</v>
      </c>
      <c r="K44" s="238"/>
    </row>
    <row r="45" spans="1:11" ht="33.75">
      <c r="A45" s="124" t="s">
        <v>117</v>
      </c>
      <c r="B45" s="124" t="s">
        <v>109</v>
      </c>
      <c r="C45" s="124" t="s">
        <v>116</v>
      </c>
      <c r="D45" s="124" t="s">
        <v>212</v>
      </c>
      <c r="E45" s="222" t="s">
        <v>489</v>
      </c>
      <c r="F45" s="219" t="s">
        <v>488</v>
      </c>
      <c r="G45" s="219" t="s">
        <v>570</v>
      </c>
      <c r="H45" s="219" t="s">
        <v>570</v>
      </c>
      <c r="I45" s="222" t="s">
        <v>490</v>
      </c>
      <c r="J45" s="238"/>
      <c r="K45" s="239"/>
    </row>
    <row r="46" spans="1:11" ht="112.5">
      <c r="A46" s="124" t="s">
        <v>117</v>
      </c>
      <c r="B46" s="124" t="s">
        <v>109</v>
      </c>
      <c r="C46" s="124" t="s">
        <v>116</v>
      </c>
      <c r="D46" s="124" t="s">
        <v>213</v>
      </c>
      <c r="E46" s="222" t="s">
        <v>16</v>
      </c>
      <c r="F46" s="219" t="s">
        <v>488</v>
      </c>
      <c r="G46" s="219" t="s">
        <v>570</v>
      </c>
      <c r="H46" s="219" t="s">
        <v>570</v>
      </c>
      <c r="I46" s="232" t="s">
        <v>140</v>
      </c>
      <c r="J46" s="222" t="s">
        <v>634</v>
      </c>
      <c r="K46" s="237" t="s">
        <v>635</v>
      </c>
    </row>
    <row r="47" spans="1:11" ht="56.25">
      <c r="A47" s="124" t="s">
        <v>117</v>
      </c>
      <c r="B47" s="124" t="s">
        <v>109</v>
      </c>
      <c r="C47" s="124" t="s">
        <v>116</v>
      </c>
      <c r="D47" s="124" t="s">
        <v>214</v>
      </c>
      <c r="E47" s="222" t="s">
        <v>17</v>
      </c>
      <c r="F47" s="219" t="s">
        <v>488</v>
      </c>
      <c r="G47" s="219" t="s">
        <v>570</v>
      </c>
      <c r="H47" s="219" t="s">
        <v>570</v>
      </c>
      <c r="I47" s="222" t="s">
        <v>140</v>
      </c>
      <c r="J47" s="222" t="s">
        <v>35</v>
      </c>
      <c r="K47" s="224" t="s">
        <v>205</v>
      </c>
    </row>
    <row r="48" spans="1:11" ht="56.25">
      <c r="A48" s="124" t="s">
        <v>117</v>
      </c>
      <c r="B48" s="124" t="s">
        <v>109</v>
      </c>
      <c r="C48" s="124" t="s">
        <v>116</v>
      </c>
      <c r="D48" s="124" t="s">
        <v>215</v>
      </c>
      <c r="E48" s="222" t="s">
        <v>189</v>
      </c>
      <c r="F48" s="219" t="s">
        <v>488</v>
      </c>
      <c r="G48" s="219" t="s">
        <v>570</v>
      </c>
      <c r="H48" s="219" t="s">
        <v>570</v>
      </c>
      <c r="I48" s="222" t="s">
        <v>149</v>
      </c>
      <c r="J48" s="222" t="s">
        <v>633</v>
      </c>
      <c r="K48" s="222"/>
    </row>
    <row r="49" spans="1:12" ht="33.75">
      <c r="A49" s="124" t="s">
        <v>117</v>
      </c>
      <c r="B49" s="124" t="s">
        <v>109</v>
      </c>
      <c r="C49" s="124" t="s">
        <v>116</v>
      </c>
      <c r="D49" s="124" t="s">
        <v>491</v>
      </c>
      <c r="E49" s="222" t="s">
        <v>150</v>
      </c>
      <c r="F49" s="219" t="s">
        <v>488</v>
      </c>
      <c r="G49" s="219" t="s">
        <v>570</v>
      </c>
      <c r="H49" s="219" t="s">
        <v>570</v>
      </c>
      <c r="I49" s="222" t="s">
        <v>151</v>
      </c>
      <c r="J49" s="222" t="s">
        <v>177</v>
      </c>
      <c r="K49" s="222" t="s">
        <v>291</v>
      </c>
    </row>
    <row r="50" spans="1:12" ht="15" customHeight="1">
      <c r="A50" s="124" t="s">
        <v>117</v>
      </c>
      <c r="B50" s="124" t="s">
        <v>109</v>
      </c>
      <c r="C50" s="124" t="s">
        <v>117</v>
      </c>
      <c r="D50" s="124"/>
      <c r="E50" s="302" t="s">
        <v>178</v>
      </c>
      <c r="F50" s="303"/>
      <c r="G50" s="303"/>
      <c r="H50" s="303"/>
      <c r="I50" s="303"/>
      <c r="J50" s="303"/>
      <c r="K50" s="304"/>
    </row>
    <row r="51" spans="1:12" ht="78.75">
      <c r="A51" s="124" t="s">
        <v>117</v>
      </c>
      <c r="B51" s="124" t="s">
        <v>109</v>
      </c>
      <c r="C51" s="124" t="s">
        <v>117</v>
      </c>
      <c r="D51" s="124" t="s">
        <v>115</v>
      </c>
      <c r="E51" s="221" t="s">
        <v>292</v>
      </c>
      <c r="F51" s="219" t="s">
        <v>492</v>
      </c>
      <c r="G51" s="219" t="s">
        <v>636</v>
      </c>
      <c r="H51" s="219" t="s">
        <v>629</v>
      </c>
      <c r="I51" s="240" t="s">
        <v>5</v>
      </c>
      <c r="J51" s="238" t="s">
        <v>19</v>
      </c>
      <c r="K51" s="238" t="s">
        <v>95</v>
      </c>
    </row>
    <row r="52" spans="1:12" ht="78.75">
      <c r="A52" s="124" t="s">
        <v>117</v>
      </c>
      <c r="B52" s="124" t="s">
        <v>109</v>
      </c>
      <c r="C52" s="124" t="s">
        <v>117</v>
      </c>
      <c r="D52" s="124" t="s">
        <v>116</v>
      </c>
      <c r="E52" s="221" t="s">
        <v>96</v>
      </c>
      <c r="F52" s="219" t="s">
        <v>492</v>
      </c>
      <c r="G52" s="219" t="s">
        <v>636</v>
      </c>
      <c r="H52" s="219" t="s">
        <v>570</v>
      </c>
      <c r="I52" s="240" t="s">
        <v>5</v>
      </c>
      <c r="J52" s="238" t="s">
        <v>39</v>
      </c>
      <c r="K52" s="238" t="s">
        <v>291</v>
      </c>
    </row>
    <row r="53" spans="1:12" ht="101.25">
      <c r="A53" s="124" t="s">
        <v>117</v>
      </c>
      <c r="B53" s="124" t="s">
        <v>109</v>
      </c>
      <c r="C53" s="124" t="s">
        <v>117</v>
      </c>
      <c r="D53" s="124" t="s">
        <v>117</v>
      </c>
      <c r="E53" s="220" t="s">
        <v>97</v>
      </c>
      <c r="F53" s="219" t="s">
        <v>492</v>
      </c>
      <c r="G53" s="219" t="s">
        <v>636</v>
      </c>
      <c r="H53" s="219" t="s">
        <v>570</v>
      </c>
      <c r="I53" s="240" t="s">
        <v>5</v>
      </c>
      <c r="J53" s="221" t="s">
        <v>179</v>
      </c>
      <c r="K53" s="221" t="s">
        <v>180</v>
      </c>
    </row>
    <row r="54" spans="1:12" ht="56.25">
      <c r="A54" s="124" t="s">
        <v>117</v>
      </c>
      <c r="B54" s="124" t="s">
        <v>109</v>
      </c>
      <c r="C54" s="124" t="s">
        <v>118</v>
      </c>
      <c r="D54" s="124"/>
      <c r="E54" s="215" t="s">
        <v>27</v>
      </c>
      <c r="F54" s="219" t="s">
        <v>319</v>
      </c>
      <c r="G54" s="219" t="s">
        <v>570</v>
      </c>
      <c r="H54" s="219" t="s">
        <v>629</v>
      </c>
      <c r="I54" s="222" t="s">
        <v>2</v>
      </c>
      <c r="J54" s="221"/>
      <c r="K54" s="241" t="s">
        <v>205</v>
      </c>
    </row>
    <row r="55" spans="1:12" s="4" customFormat="1" ht="169.5">
      <c r="A55" s="124" t="s">
        <v>117</v>
      </c>
      <c r="B55" s="124" t="s">
        <v>109</v>
      </c>
      <c r="C55" s="124" t="s">
        <v>118</v>
      </c>
      <c r="D55" s="124" t="s">
        <v>115</v>
      </c>
      <c r="E55" s="222" t="s">
        <v>53</v>
      </c>
      <c r="F55" s="219" t="s">
        <v>485</v>
      </c>
      <c r="G55" s="219" t="s">
        <v>570</v>
      </c>
      <c r="H55" s="219" t="s">
        <v>570</v>
      </c>
      <c r="I55" s="222" t="s">
        <v>2</v>
      </c>
      <c r="J55" s="242" t="s">
        <v>637</v>
      </c>
      <c r="K55" s="222" t="s">
        <v>320</v>
      </c>
      <c r="L55" s="264"/>
    </row>
    <row r="56" spans="1:12" s="4" customFormat="1" ht="409.5" customHeight="1">
      <c r="A56" s="124" t="s">
        <v>117</v>
      </c>
      <c r="B56" s="124" t="s">
        <v>109</v>
      </c>
      <c r="C56" s="124" t="s">
        <v>118</v>
      </c>
      <c r="D56" s="124" t="s">
        <v>116</v>
      </c>
      <c r="E56" s="222" t="s">
        <v>230</v>
      </c>
      <c r="F56" s="219" t="s">
        <v>485</v>
      </c>
      <c r="G56" s="219" t="s">
        <v>570</v>
      </c>
      <c r="H56" s="219" t="s">
        <v>570</v>
      </c>
      <c r="I56" s="243" t="s">
        <v>52</v>
      </c>
      <c r="J56" s="244" t="s">
        <v>577</v>
      </c>
      <c r="K56" s="241" t="s">
        <v>205</v>
      </c>
      <c r="L56" s="264"/>
    </row>
    <row r="57" spans="1:12" s="4" customFormat="1" ht="56.25">
      <c r="A57" s="124" t="s">
        <v>117</v>
      </c>
      <c r="B57" s="124" t="s">
        <v>109</v>
      </c>
      <c r="C57" s="124" t="s">
        <v>118</v>
      </c>
      <c r="D57" s="124" t="s">
        <v>117</v>
      </c>
      <c r="E57" s="222" t="s">
        <v>493</v>
      </c>
      <c r="F57" s="219" t="s">
        <v>485</v>
      </c>
      <c r="G57" s="219" t="s">
        <v>570</v>
      </c>
      <c r="H57" s="219" t="s">
        <v>570</v>
      </c>
      <c r="I57" s="222" t="s">
        <v>494</v>
      </c>
      <c r="J57" s="245" t="s">
        <v>40</v>
      </c>
      <c r="K57" s="241" t="s">
        <v>205</v>
      </c>
      <c r="L57" s="264"/>
    </row>
    <row r="58" spans="1:12" s="4" customFormat="1" ht="45">
      <c r="A58" s="124" t="s">
        <v>117</v>
      </c>
      <c r="B58" s="124" t="s">
        <v>109</v>
      </c>
      <c r="C58" s="124" t="s">
        <v>118</v>
      </c>
      <c r="D58" s="124" t="s">
        <v>118</v>
      </c>
      <c r="E58" s="222" t="s">
        <v>98</v>
      </c>
      <c r="F58" s="219" t="s">
        <v>487</v>
      </c>
      <c r="G58" s="219" t="s">
        <v>570</v>
      </c>
      <c r="H58" s="219" t="s">
        <v>570</v>
      </c>
      <c r="I58" s="232" t="s">
        <v>366</v>
      </c>
      <c r="J58" s="222" t="s">
        <v>146</v>
      </c>
      <c r="K58" s="241" t="s">
        <v>205</v>
      </c>
      <c r="L58" s="264"/>
    </row>
    <row r="59" spans="1:12" s="4" customFormat="1" ht="33.75">
      <c r="A59" s="124" t="s">
        <v>117</v>
      </c>
      <c r="B59" s="124" t="s">
        <v>109</v>
      </c>
      <c r="C59" s="124" t="s">
        <v>118</v>
      </c>
      <c r="D59" s="124" t="s">
        <v>206</v>
      </c>
      <c r="E59" s="222" t="s">
        <v>186</v>
      </c>
      <c r="F59" s="219" t="s">
        <v>487</v>
      </c>
      <c r="G59" s="246">
        <v>43656</v>
      </c>
      <c r="H59" s="246" t="s">
        <v>205</v>
      </c>
      <c r="I59" s="222" t="s">
        <v>136</v>
      </c>
      <c r="J59" s="222" t="s">
        <v>147</v>
      </c>
      <c r="K59" s="241" t="s">
        <v>205</v>
      </c>
      <c r="L59" s="264"/>
    </row>
    <row r="60" spans="1:12" s="4" customFormat="1" ht="45">
      <c r="A60" s="124" t="s">
        <v>117</v>
      </c>
      <c r="B60" s="124" t="s">
        <v>109</v>
      </c>
      <c r="C60" s="124" t="s">
        <v>118</v>
      </c>
      <c r="D60" s="124" t="s">
        <v>207</v>
      </c>
      <c r="E60" s="222" t="s">
        <v>187</v>
      </c>
      <c r="F60" s="219" t="s">
        <v>487</v>
      </c>
      <c r="G60" s="247" t="s">
        <v>638</v>
      </c>
      <c r="H60" s="247" t="s">
        <v>639</v>
      </c>
      <c r="I60" s="222" t="s">
        <v>136</v>
      </c>
      <c r="J60" s="222" t="s">
        <v>148</v>
      </c>
      <c r="K60" s="241" t="s">
        <v>205</v>
      </c>
      <c r="L60" s="264"/>
    </row>
    <row r="61" spans="1:12" s="4" customFormat="1" ht="90">
      <c r="A61" s="124" t="s">
        <v>117</v>
      </c>
      <c r="B61" s="124" t="s">
        <v>109</v>
      </c>
      <c r="C61" s="124" t="s">
        <v>118</v>
      </c>
      <c r="D61" s="124" t="s">
        <v>126</v>
      </c>
      <c r="E61" s="222" t="s">
        <v>495</v>
      </c>
      <c r="F61" s="219" t="s">
        <v>487</v>
      </c>
      <c r="G61" s="246" t="s">
        <v>641</v>
      </c>
      <c r="H61" s="246" t="s">
        <v>641</v>
      </c>
      <c r="I61" s="222" t="s">
        <v>136</v>
      </c>
      <c r="J61" s="222" t="s">
        <v>640</v>
      </c>
      <c r="K61" s="241" t="s">
        <v>205</v>
      </c>
      <c r="L61" s="264"/>
    </row>
    <row r="62" spans="1:12" s="4" customFormat="1" ht="56.25">
      <c r="A62" s="124" t="s">
        <v>117</v>
      </c>
      <c r="B62" s="124" t="s">
        <v>109</v>
      </c>
      <c r="C62" s="124" t="s">
        <v>118</v>
      </c>
      <c r="D62" s="124" t="s">
        <v>211</v>
      </c>
      <c r="E62" s="222" t="s">
        <v>275</v>
      </c>
      <c r="F62" s="219" t="s">
        <v>319</v>
      </c>
      <c r="G62" s="219" t="s">
        <v>564</v>
      </c>
      <c r="H62" s="246">
        <v>43969</v>
      </c>
      <c r="I62" s="222" t="s">
        <v>276</v>
      </c>
      <c r="J62" s="222" t="s">
        <v>563</v>
      </c>
      <c r="K62" s="222" t="s">
        <v>274</v>
      </c>
      <c r="L62" s="264"/>
    </row>
    <row r="63" spans="1:12" s="4" customFormat="1" ht="56.25">
      <c r="A63" s="124" t="s">
        <v>117</v>
      </c>
      <c r="B63" s="124" t="s">
        <v>109</v>
      </c>
      <c r="C63" s="124" t="s">
        <v>118</v>
      </c>
      <c r="D63" s="124" t="s">
        <v>212</v>
      </c>
      <c r="E63" s="222" t="s">
        <v>496</v>
      </c>
      <c r="F63" s="219" t="s">
        <v>319</v>
      </c>
      <c r="G63" s="219">
        <v>2020</v>
      </c>
      <c r="H63" s="246">
        <v>2020</v>
      </c>
      <c r="I63" s="222" t="s">
        <v>2</v>
      </c>
      <c r="J63" s="248"/>
      <c r="K63" s="241" t="s">
        <v>205</v>
      </c>
      <c r="L63" s="264"/>
    </row>
    <row r="64" spans="1:12" s="4" customFormat="1" ht="56.25">
      <c r="A64" s="124" t="s">
        <v>117</v>
      </c>
      <c r="B64" s="124" t="s">
        <v>109</v>
      </c>
      <c r="C64" s="124" t="s">
        <v>118</v>
      </c>
      <c r="D64" s="124" t="s">
        <v>213</v>
      </c>
      <c r="E64" s="222" t="s">
        <v>497</v>
      </c>
      <c r="F64" s="219" t="s">
        <v>319</v>
      </c>
      <c r="G64" s="219" t="s">
        <v>565</v>
      </c>
      <c r="H64" s="246">
        <v>44107</v>
      </c>
      <c r="I64" s="222" t="s">
        <v>498</v>
      </c>
      <c r="J64" s="222" t="s">
        <v>578</v>
      </c>
      <c r="K64" s="221" t="s">
        <v>274</v>
      </c>
      <c r="L64" s="264"/>
    </row>
    <row r="65" spans="1:12" s="4" customFormat="1" ht="21">
      <c r="A65" s="124" t="s">
        <v>117</v>
      </c>
      <c r="B65" s="124" t="s">
        <v>109</v>
      </c>
      <c r="C65" s="124" t="s">
        <v>206</v>
      </c>
      <c r="D65" s="124"/>
      <c r="E65" s="215" t="s">
        <v>277</v>
      </c>
      <c r="F65" s="219"/>
      <c r="G65" s="219"/>
      <c r="H65" s="219"/>
      <c r="I65" s="222"/>
      <c r="J65" s="221"/>
      <c r="K65" s="223"/>
      <c r="L65" s="264"/>
    </row>
    <row r="66" spans="1:12" s="4" customFormat="1" ht="101.25">
      <c r="A66" s="124" t="s">
        <v>117</v>
      </c>
      <c r="B66" s="124" t="s">
        <v>109</v>
      </c>
      <c r="C66" s="124" t="s">
        <v>206</v>
      </c>
      <c r="D66" s="124" t="s">
        <v>115</v>
      </c>
      <c r="E66" s="222" t="s">
        <v>367</v>
      </c>
      <c r="F66" s="219" t="s">
        <v>499</v>
      </c>
      <c r="G66" s="219" t="s">
        <v>636</v>
      </c>
      <c r="H66" s="219" t="s">
        <v>571</v>
      </c>
      <c r="I66" s="249" t="s">
        <v>140</v>
      </c>
      <c r="J66" s="222" t="s">
        <v>579</v>
      </c>
      <c r="K66" s="250" t="s">
        <v>205</v>
      </c>
      <c r="L66" s="264"/>
    </row>
    <row r="67" spans="1:12" s="4" customFormat="1" ht="78.75">
      <c r="A67" s="124" t="s">
        <v>117</v>
      </c>
      <c r="B67" s="124" t="s">
        <v>109</v>
      </c>
      <c r="C67" s="124" t="s">
        <v>206</v>
      </c>
      <c r="D67" s="124" t="s">
        <v>116</v>
      </c>
      <c r="E67" s="220" t="s">
        <v>376</v>
      </c>
      <c r="F67" s="219" t="s">
        <v>500</v>
      </c>
      <c r="G67" s="219" t="s">
        <v>571</v>
      </c>
      <c r="H67" s="219" t="s">
        <v>570</v>
      </c>
      <c r="I67" s="249" t="s">
        <v>140</v>
      </c>
      <c r="J67" s="222" t="s">
        <v>580</v>
      </c>
      <c r="K67" s="222" t="s">
        <v>23</v>
      </c>
      <c r="L67" s="264"/>
    </row>
    <row r="68" spans="1:12" s="4" customFormat="1" ht="78.75">
      <c r="A68" s="124" t="s">
        <v>117</v>
      </c>
      <c r="B68" s="124" t="s">
        <v>109</v>
      </c>
      <c r="C68" s="124" t="s">
        <v>206</v>
      </c>
      <c r="D68" s="124" t="s">
        <v>117</v>
      </c>
      <c r="E68" s="220" t="s">
        <v>377</v>
      </c>
      <c r="F68" s="219" t="s">
        <v>500</v>
      </c>
      <c r="G68" s="219" t="s">
        <v>570</v>
      </c>
      <c r="H68" s="219" t="s">
        <v>570</v>
      </c>
      <c r="I68" s="249" t="s">
        <v>140</v>
      </c>
      <c r="J68" s="222" t="s">
        <v>581</v>
      </c>
      <c r="K68" s="222" t="s">
        <v>23</v>
      </c>
      <c r="L68" s="264"/>
    </row>
    <row r="69" spans="1:12" s="4" customFormat="1" ht="56.25">
      <c r="A69" s="124" t="s">
        <v>117</v>
      </c>
      <c r="B69" s="124" t="s">
        <v>109</v>
      </c>
      <c r="C69" s="124" t="s">
        <v>206</v>
      </c>
      <c r="D69" s="124" t="s">
        <v>118</v>
      </c>
      <c r="E69" s="220" t="s">
        <v>231</v>
      </c>
      <c r="F69" s="219" t="s">
        <v>499</v>
      </c>
      <c r="G69" s="219" t="s">
        <v>570</v>
      </c>
      <c r="H69" s="219" t="s">
        <v>570</v>
      </c>
      <c r="I69" s="249" t="s">
        <v>140</v>
      </c>
      <c r="J69" s="221" t="s">
        <v>181</v>
      </c>
      <c r="K69" s="222" t="s">
        <v>23</v>
      </c>
      <c r="L69" s="264"/>
    </row>
    <row r="70" spans="1:12" s="4" customFormat="1" ht="45">
      <c r="A70" s="124" t="s">
        <v>117</v>
      </c>
      <c r="B70" s="124" t="s">
        <v>109</v>
      </c>
      <c r="C70" s="124" t="s">
        <v>206</v>
      </c>
      <c r="D70" s="124" t="s">
        <v>206</v>
      </c>
      <c r="E70" s="220" t="s">
        <v>182</v>
      </c>
      <c r="F70" s="219" t="s">
        <v>501</v>
      </c>
      <c r="G70" s="219" t="s">
        <v>570</v>
      </c>
      <c r="H70" s="219" t="s">
        <v>570</v>
      </c>
      <c r="I70" s="222" t="s">
        <v>50</v>
      </c>
      <c r="J70" s="248"/>
      <c r="K70" s="241" t="s">
        <v>205</v>
      </c>
      <c r="L70" s="264"/>
    </row>
    <row r="71" spans="1:12" s="4" customFormat="1" ht="22.5" customHeight="1">
      <c r="A71" s="124" t="s">
        <v>117</v>
      </c>
      <c r="B71" s="124" t="s">
        <v>109</v>
      </c>
      <c r="C71" s="124" t="s">
        <v>207</v>
      </c>
      <c r="D71" s="124"/>
      <c r="E71" s="251" t="s">
        <v>378</v>
      </c>
      <c r="F71" s="219"/>
      <c r="G71" s="219"/>
      <c r="H71" s="219"/>
      <c r="I71" s="222"/>
      <c r="J71" s="222"/>
      <c r="K71" s="221"/>
      <c r="L71" s="264"/>
    </row>
    <row r="72" spans="1:12" s="4" customFormat="1" ht="123.75">
      <c r="A72" s="124" t="s">
        <v>117</v>
      </c>
      <c r="B72" s="124" t="s">
        <v>109</v>
      </c>
      <c r="C72" s="124" t="s">
        <v>207</v>
      </c>
      <c r="D72" s="124" t="s">
        <v>115</v>
      </c>
      <c r="E72" s="220" t="s">
        <v>379</v>
      </c>
      <c r="F72" s="219" t="s">
        <v>502</v>
      </c>
      <c r="G72" s="219" t="s">
        <v>571</v>
      </c>
      <c r="H72" s="219" t="s">
        <v>570</v>
      </c>
      <c r="I72" s="249" t="s">
        <v>380</v>
      </c>
      <c r="J72" s="222" t="s">
        <v>642</v>
      </c>
      <c r="K72" s="252" t="s">
        <v>643</v>
      </c>
      <c r="L72" s="264"/>
    </row>
    <row r="73" spans="1:12" s="4" customFormat="1" ht="78.75">
      <c r="A73" s="124" t="s">
        <v>117</v>
      </c>
      <c r="B73" s="124" t="s">
        <v>109</v>
      </c>
      <c r="C73" s="124" t="s">
        <v>207</v>
      </c>
      <c r="D73" s="124" t="s">
        <v>116</v>
      </c>
      <c r="E73" s="220" t="s">
        <v>381</v>
      </c>
      <c r="F73" s="219" t="s">
        <v>500</v>
      </c>
      <c r="G73" s="219" t="s">
        <v>570</v>
      </c>
      <c r="H73" s="219" t="s">
        <v>570</v>
      </c>
      <c r="I73" s="222" t="s">
        <v>50</v>
      </c>
      <c r="J73" s="222" t="s">
        <v>582</v>
      </c>
      <c r="K73" s="250" t="s">
        <v>205</v>
      </c>
      <c r="L73" s="264"/>
    </row>
    <row r="74" spans="1:12" s="4" customFormat="1">
      <c r="A74" s="124" t="s">
        <v>117</v>
      </c>
      <c r="B74" s="124" t="s">
        <v>109</v>
      </c>
      <c r="C74" s="124" t="s">
        <v>126</v>
      </c>
      <c r="D74" s="124"/>
      <c r="E74" s="251" t="s">
        <v>503</v>
      </c>
      <c r="F74" s="219"/>
      <c r="G74" s="219"/>
      <c r="H74" s="219"/>
      <c r="I74" s="220"/>
      <c r="J74" s="222"/>
      <c r="K74" s="241"/>
      <c r="L74" s="264"/>
    </row>
    <row r="75" spans="1:12" s="4" customFormat="1" ht="33.75">
      <c r="A75" s="124" t="s">
        <v>117</v>
      </c>
      <c r="B75" s="124" t="s">
        <v>109</v>
      </c>
      <c r="C75" s="124" t="s">
        <v>126</v>
      </c>
      <c r="D75" s="124" t="s">
        <v>115</v>
      </c>
      <c r="E75" s="220" t="s">
        <v>504</v>
      </c>
      <c r="F75" s="219" t="s">
        <v>505</v>
      </c>
      <c r="G75" s="219" t="s">
        <v>570</v>
      </c>
      <c r="H75" s="219" t="s">
        <v>570</v>
      </c>
      <c r="I75" s="222" t="s">
        <v>506</v>
      </c>
      <c r="J75" s="222" t="s">
        <v>583</v>
      </c>
      <c r="K75" s="250"/>
      <c r="L75" s="264"/>
    </row>
    <row r="76" spans="1:12" s="4" customFormat="1" ht="44.25" customHeight="1">
      <c r="A76" s="214" t="s">
        <v>117</v>
      </c>
      <c r="B76" s="214" t="s">
        <v>121</v>
      </c>
      <c r="C76" s="214"/>
      <c r="D76" s="214"/>
      <c r="E76" s="215" t="s">
        <v>507</v>
      </c>
      <c r="F76" s="115"/>
      <c r="G76" s="115"/>
      <c r="H76" s="115"/>
      <c r="I76" s="220"/>
      <c r="J76" s="218"/>
      <c r="K76" s="218"/>
      <c r="L76" s="264"/>
    </row>
    <row r="77" spans="1:12" s="4" customFormat="1" ht="112.5">
      <c r="A77" s="124" t="s">
        <v>117</v>
      </c>
      <c r="B77" s="124" t="s">
        <v>121</v>
      </c>
      <c r="C77" s="124" t="s">
        <v>115</v>
      </c>
      <c r="D77" s="214"/>
      <c r="E77" s="222" t="s">
        <v>254</v>
      </c>
      <c r="F77" s="222" t="s">
        <v>508</v>
      </c>
      <c r="G77" s="219" t="s">
        <v>570</v>
      </c>
      <c r="H77" s="219" t="s">
        <v>570</v>
      </c>
      <c r="I77" s="232" t="s">
        <v>66</v>
      </c>
      <c r="J77" s="222" t="s">
        <v>644</v>
      </c>
      <c r="K77" s="222" t="s">
        <v>36</v>
      </c>
      <c r="L77" s="264"/>
    </row>
    <row r="78" spans="1:12" s="4" customFormat="1" ht="135">
      <c r="A78" s="124" t="s">
        <v>117</v>
      </c>
      <c r="B78" s="124" t="s">
        <v>121</v>
      </c>
      <c r="C78" s="124" t="s">
        <v>115</v>
      </c>
      <c r="D78" s="124" t="s">
        <v>115</v>
      </c>
      <c r="E78" s="222" t="s">
        <v>317</v>
      </c>
      <c r="F78" s="222" t="s">
        <v>508</v>
      </c>
      <c r="G78" s="219" t="s">
        <v>570</v>
      </c>
      <c r="H78" s="219" t="s">
        <v>629</v>
      </c>
      <c r="I78" s="232" t="s">
        <v>232</v>
      </c>
      <c r="J78" s="222" t="s">
        <v>645</v>
      </c>
      <c r="K78" s="222" t="s">
        <v>37</v>
      </c>
      <c r="L78" s="264"/>
    </row>
    <row r="79" spans="1:12" s="4" customFormat="1" ht="112.5">
      <c r="A79" s="124" t="s">
        <v>117</v>
      </c>
      <c r="B79" s="124" t="s">
        <v>121</v>
      </c>
      <c r="C79" s="124" t="s">
        <v>115</v>
      </c>
      <c r="D79" s="124" t="s">
        <v>116</v>
      </c>
      <c r="E79" s="222" t="s">
        <v>323</v>
      </c>
      <c r="F79" s="222" t="s">
        <v>508</v>
      </c>
      <c r="G79" s="219" t="s">
        <v>570</v>
      </c>
      <c r="H79" s="219" t="s">
        <v>570</v>
      </c>
      <c r="I79" s="232" t="s">
        <v>233</v>
      </c>
      <c r="J79" s="222" t="s">
        <v>646</v>
      </c>
      <c r="K79" s="222" t="s">
        <v>287</v>
      </c>
      <c r="L79" s="264"/>
    </row>
    <row r="80" spans="1:12" s="4" customFormat="1" ht="112.5">
      <c r="A80" s="124" t="s">
        <v>117</v>
      </c>
      <c r="B80" s="124" t="s">
        <v>121</v>
      </c>
      <c r="C80" s="124" t="s">
        <v>115</v>
      </c>
      <c r="D80" s="124" t="s">
        <v>117</v>
      </c>
      <c r="E80" s="222" t="s">
        <v>324</v>
      </c>
      <c r="F80" s="222" t="s">
        <v>508</v>
      </c>
      <c r="G80" s="219" t="s">
        <v>570</v>
      </c>
      <c r="H80" s="219" t="s">
        <v>570</v>
      </c>
      <c r="I80" s="222" t="s">
        <v>337</v>
      </c>
      <c r="J80" s="222"/>
      <c r="K80" s="222"/>
      <c r="L80" s="264"/>
    </row>
    <row r="81" spans="1:12" s="4" customFormat="1" ht="112.5">
      <c r="A81" s="124" t="s">
        <v>117</v>
      </c>
      <c r="B81" s="124" t="s">
        <v>121</v>
      </c>
      <c r="C81" s="124" t="s">
        <v>116</v>
      </c>
      <c r="D81" s="124"/>
      <c r="E81" s="222" t="s">
        <v>509</v>
      </c>
      <c r="F81" s="222" t="s">
        <v>508</v>
      </c>
      <c r="G81" s="219" t="s">
        <v>570</v>
      </c>
      <c r="H81" s="219" t="s">
        <v>570</v>
      </c>
      <c r="I81" s="222" t="s">
        <v>512</v>
      </c>
      <c r="J81" s="222" t="s">
        <v>648</v>
      </c>
      <c r="K81" s="222" t="s">
        <v>649</v>
      </c>
      <c r="L81" s="264"/>
    </row>
    <row r="82" spans="1:12" s="4" customFormat="1" ht="112.5">
      <c r="A82" s="124" t="s">
        <v>117</v>
      </c>
      <c r="B82" s="124" t="s">
        <v>121</v>
      </c>
      <c r="C82" s="124" t="s">
        <v>116</v>
      </c>
      <c r="D82" s="124" t="s">
        <v>115</v>
      </c>
      <c r="E82" s="222" t="s">
        <v>510</v>
      </c>
      <c r="F82" s="222" t="s">
        <v>508</v>
      </c>
      <c r="G82" s="219" t="s">
        <v>570</v>
      </c>
      <c r="H82" s="219" t="s">
        <v>570</v>
      </c>
      <c r="I82" s="222" t="s">
        <v>512</v>
      </c>
      <c r="J82" s="222" t="s">
        <v>648</v>
      </c>
      <c r="K82" s="222" t="s">
        <v>649</v>
      </c>
      <c r="L82" s="264"/>
    </row>
    <row r="83" spans="1:12" s="4" customFormat="1" ht="112.5">
      <c r="A83" s="124" t="s">
        <v>117</v>
      </c>
      <c r="B83" s="124" t="s">
        <v>121</v>
      </c>
      <c r="C83" s="124" t="s">
        <v>116</v>
      </c>
      <c r="D83" s="124" t="s">
        <v>116</v>
      </c>
      <c r="E83" s="222" t="s">
        <v>511</v>
      </c>
      <c r="F83" s="222" t="s">
        <v>508</v>
      </c>
      <c r="G83" s="219" t="s">
        <v>570</v>
      </c>
      <c r="H83" s="219" t="s">
        <v>570</v>
      </c>
      <c r="I83" s="222" t="s">
        <v>512</v>
      </c>
      <c r="J83" s="222" t="s">
        <v>648</v>
      </c>
      <c r="K83" s="222" t="s">
        <v>649</v>
      </c>
      <c r="L83" s="264"/>
    </row>
    <row r="84" spans="1:12" s="4" customFormat="1" ht="21">
      <c r="A84" s="214" t="s">
        <v>117</v>
      </c>
      <c r="B84" s="214" t="s">
        <v>122</v>
      </c>
      <c r="C84" s="214"/>
      <c r="D84" s="214"/>
      <c r="E84" s="215" t="s">
        <v>152</v>
      </c>
      <c r="F84" s="115"/>
      <c r="G84" s="115"/>
      <c r="H84" s="115"/>
      <c r="I84" s="253"/>
      <c r="J84" s="218"/>
      <c r="K84" s="218"/>
      <c r="L84" s="264"/>
    </row>
    <row r="85" spans="1:12" s="3" customFormat="1" ht="56.25">
      <c r="A85" s="124" t="s">
        <v>117</v>
      </c>
      <c r="B85" s="124" t="s">
        <v>122</v>
      </c>
      <c r="C85" s="124" t="s">
        <v>115</v>
      </c>
      <c r="D85" s="214"/>
      <c r="E85" s="222" t="s">
        <v>152</v>
      </c>
      <c r="F85" s="219" t="s">
        <v>485</v>
      </c>
      <c r="G85" s="219" t="s">
        <v>570</v>
      </c>
      <c r="H85" s="219" t="s">
        <v>570</v>
      </c>
      <c r="I85" s="221" t="s">
        <v>51</v>
      </c>
      <c r="J85" s="221"/>
      <c r="K85" s="223"/>
      <c r="L85" s="205"/>
    </row>
    <row r="86" spans="1:12" s="3" customFormat="1" ht="56.25">
      <c r="A86" s="124" t="s">
        <v>117</v>
      </c>
      <c r="B86" s="124" t="s">
        <v>122</v>
      </c>
      <c r="C86" s="124" t="s">
        <v>115</v>
      </c>
      <c r="D86" s="124" t="s">
        <v>115</v>
      </c>
      <c r="E86" s="222" t="s">
        <v>434</v>
      </c>
      <c r="F86" s="219" t="s">
        <v>485</v>
      </c>
      <c r="G86" s="219" t="s">
        <v>570</v>
      </c>
      <c r="H86" s="219" t="s">
        <v>570</v>
      </c>
      <c r="I86" s="221" t="s">
        <v>51</v>
      </c>
      <c r="J86" s="222" t="s">
        <v>584</v>
      </c>
      <c r="K86" s="221" t="s">
        <v>321</v>
      </c>
      <c r="L86" s="205"/>
    </row>
    <row r="87" spans="1:12" s="3" customFormat="1" ht="56.25">
      <c r="A87" s="124" t="s">
        <v>117</v>
      </c>
      <c r="B87" s="124" t="s">
        <v>122</v>
      </c>
      <c r="C87" s="124" t="s">
        <v>115</v>
      </c>
      <c r="D87" s="124" t="s">
        <v>116</v>
      </c>
      <c r="E87" s="222" t="s">
        <v>435</v>
      </c>
      <c r="F87" s="219" t="s">
        <v>485</v>
      </c>
      <c r="G87" s="219" t="s">
        <v>570</v>
      </c>
      <c r="H87" s="219" t="s">
        <v>570</v>
      </c>
      <c r="I87" s="221" t="s">
        <v>51</v>
      </c>
      <c r="J87" s="222" t="s">
        <v>412</v>
      </c>
      <c r="K87" s="221" t="s">
        <v>321</v>
      </c>
      <c r="L87" s="205"/>
    </row>
    <row r="88" spans="1:12" s="3" customFormat="1" ht="56.25">
      <c r="A88" s="124" t="s">
        <v>117</v>
      </c>
      <c r="B88" s="124" t="s">
        <v>122</v>
      </c>
      <c r="C88" s="124" t="s">
        <v>115</v>
      </c>
      <c r="D88" s="124" t="s">
        <v>117</v>
      </c>
      <c r="E88" s="222" t="s">
        <v>513</v>
      </c>
      <c r="F88" s="219" t="s">
        <v>485</v>
      </c>
      <c r="G88" s="219" t="s">
        <v>570</v>
      </c>
      <c r="H88" s="219" t="s">
        <v>570</v>
      </c>
      <c r="I88" s="228" t="s">
        <v>51</v>
      </c>
      <c r="J88" s="222" t="s">
        <v>566</v>
      </c>
      <c r="K88" s="221" t="s">
        <v>321</v>
      </c>
      <c r="L88" s="205"/>
    </row>
    <row r="89" spans="1:12" s="3" customFormat="1" ht="56.25">
      <c r="A89" s="124" t="s">
        <v>117</v>
      </c>
      <c r="B89" s="124" t="s">
        <v>122</v>
      </c>
      <c r="C89" s="124" t="s">
        <v>115</v>
      </c>
      <c r="D89" s="124" t="s">
        <v>118</v>
      </c>
      <c r="E89" s="222" t="s">
        <v>514</v>
      </c>
      <c r="F89" s="219" t="s">
        <v>485</v>
      </c>
      <c r="G89" s="219" t="s">
        <v>570</v>
      </c>
      <c r="H89" s="219" t="s">
        <v>570</v>
      </c>
      <c r="I89" s="254" t="s">
        <v>515</v>
      </c>
      <c r="J89" s="248"/>
      <c r="K89" s="223" t="s">
        <v>205</v>
      </c>
      <c r="L89" s="205"/>
    </row>
    <row r="90" spans="1:12" s="3" customFormat="1" ht="56.25">
      <c r="A90" s="124" t="s">
        <v>117</v>
      </c>
      <c r="B90" s="124" t="s">
        <v>122</v>
      </c>
      <c r="C90" s="124" t="s">
        <v>116</v>
      </c>
      <c r="D90" s="124"/>
      <c r="E90" s="222" t="s">
        <v>234</v>
      </c>
      <c r="F90" s="219" t="s">
        <v>516</v>
      </c>
      <c r="G90" s="219" t="s">
        <v>629</v>
      </c>
      <c r="H90" s="219" t="s">
        <v>629</v>
      </c>
      <c r="I90" s="220" t="s">
        <v>426</v>
      </c>
      <c r="J90" s="221" t="s">
        <v>373</v>
      </c>
      <c r="K90" s="223" t="s">
        <v>205</v>
      </c>
      <c r="L90" s="205"/>
    </row>
    <row r="91" spans="1:12" s="3" customFormat="1" ht="45">
      <c r="A91" s="124" t="s">
        <v>117</v>
      </c>
      <c r="B91" s="124" t="s">
        <v>122</v>
      </c>
      <c r="C91" s="124" t="s">
        <v>116</v>
      </c>
      <c r="D91" s="124" t="s">
        <v>115</v>
      </c>
      <c r="E91" s="222" t="s">
        <v>235</v>
      </c>
      <c r="F91" s="219" t="s">
        <v>516</v>
      </c>
      <c r="G91" s="219" t="s">
        <v>570</v>
      </c>
      <c r="H91" s="219" t="s">
        <v>570</v>
      </c>
      <c r="I91" s="222" t="s">
        <v>54</v>
      </c>
      <c r="J91" s="221"/>
      <c r="K91" s="223" t="s">
        <v>205</v>
      </c>
      <c r="L91" s="205"/>
    </row>
    <row r="92" spans="1:12" ht="191.25">
      <c r="A92" s="124" t="s">
        <v>117</v>
      </c>
      <c r="B92" s="124" t="s">
        <v>122</v>
      </c>
      <c r="C92" s="124" t="s">
        <v>116</v>
      </c>
      <c r="D92" s="124" t="s">
        <v>116</v>
      </c>
      <c r="E92" s="221" t="s">
        <v>236</v>
      </c>
      <c r="F92" s="219" t="s">
        <v>650</v>
      </c>
      <c r="G92" s="219" t="s">
        <v>570</v>
      </c>
      <c r="H92" s="219" t="s">
        <v>570</v>
      </c>
      <c r="I92" s="222" t="s">
        <v>55</v>
      </c>
      <c r="J92" s="221" t="s">
        <v>99</v>
      </c>
      <c r="K92" s="223" t="s">
        <v>205</v>
      </c>
    </row>
    <row r="93" spans="1:12" ht="45">
      <c r="A93" s="124" t="s">
        <v>117</v>
      </c>
      <c r="B93" s="124" t="s">
        <v>122</v>
      </c>
      <c r="C93" s="124" t="s">
        <v>116</v>
      </c>
      <c r="D93" s="124" t="s">
        <v>117</v>
      </c>
      <c r="E93" s="221" t="s">
        <v>56</v>
      </c>
      <c r="F93" s="219" t="s">
        <v>516</v>
      </c>
      <c r="G93" s="219" t="s">
        <v>570</v>
      </c>
      <c r="H93" s="219" t="s">
        <v>570</v>
      </c>
      <c r="I93" s="221" t="s">
        <v>57</v>
      </c>
      <c r="J93" s="255"/>
      <c r="K93" s="223" t="s">
        <v>205</v>
      </c>
    </row>
    <row r="94" spans="1:12" ht="135">
      <c r="A94" s="124" t="s">
        <v>117</v>
      </c>
      <c r="B94" s="124" t="s">
        <v>122</v>
      </c>
      <c r="C94" s="124" t="s">
        <v>117</v>
      </c>
      <c r="D94" s="124"/>
      <c r="E94" s="221" t="s">
        <v>237</v>
      </c>
      <c r="F94" s="219" t="s">
        <v>516</v>
      </c>
      <c r="G94" s="219" t="s">
        <v>570</v>
      </c>
      <c r="H94" s="219" t="s">
        <v>570</v>
      </c>
      <c r="I94" s="222" t="s">
        <v>426</v>
      </c>
      <c r="J94" s="256" t="s">
        <v>651</v>
      </c>
      <c r="K94" s="223" t="s">
        <v>205</v>
      </c>
    </row>
    <row r="95" spans="1:12" ht="146.25">
      <c r="A95" s="124" t="s">
        <v>117</v>
      </c>
      <c r="B95" s="124" t="s">
        <v>122</v>
      </c>
      <c r="C95" s="124" t="s">
        <v>117</v>
      </c>
      <c r="D95" s="124" t="s">
        <v>115</v>
      </c>
      <c r="E95" s="222" t="s">
        <v>238</v>
      </c>
      <c r="F95" s="219" t="s">
        <v>516</v>
      </c>
      <c r="G95" s="219" t="s">
        <v>570</v>
      </c>
      <c r="H95" s="219" t="s">
        <v>570</v>
      </c>
      <c r="I95" s="222" t="s">
        <v>420</v>
      </c>
      <c r="J95" s="257" t="s">
        <v>652</v>
      </c>
      <c r="K95" s="223" t="s">
        <v>205</v>
      </c>
    </row>
    <row r="96" spans="1:12" ht="247.5">
      <c r="A96" s="124" t="s">
        <v>117</v>
      </c>
      <c r="B96" s="124" t="s">
        <v>122</v>
      </c>
      <c r="C96" s="124" t="s">
        <v>117</v>
      </c>
      <c r="D96" s="124" t="s">
        <v>116</v>
      </c>
      <c r="E96" s="221" t="s">
        <v>421</v>
      </c>
      <c r="F96" s="219" t="s">
        <v>516</v>
      </c>
      <c r="G96" s="219" t="s">
        <v>570</v>
      </c>
      <c r="H96" s="219" t="s">
        <v>570</v>
      </c>
      <c r="I96" s="221" t="s">
        <v>422</v>
      </c>
      <c r="J96" s="258" t="s">
        <v>653</v>
      </c>
      <c r="K96" s="223" t="s">
        <v>205</v>
      </c>
    </row>
    <row r="97" spans="1:11" ht="146.25">
      <c r="A97" s="124" t="s">
        <v>117</v>
      </c>
      <c r="B97" s="124" t="s">
        <v>122</v>
      </c>
      <c r="C97" s="124" t="s">
        <v>117</v>
      </c>
      <c r="D97" s="124" t="s">
        <v>117</v>
      </c>
      <c r="E97" s="222" t="s">
        <v>415</v>
      </c>
      <c r="F97" s="219" t="s">
        <v>516</v>
      </c>
      <c r="G97" s="219" t="s">
        <v>570</v>
      </c>
      <c r="H97" s="219" t="s">
        <v>570</v>
      </c>
      <c r="I97" s="222" t="s">
        <v>416</v>
      </c>
      <c r="J97" s="258" t="s">
        <v>654</v>
      </c>
      <c r="K97" s="223" t="s">
        <v>205</v>
      </c>
    </row>
    <row r="98" spans="1:11" ht="93.75" customHeight="1">
      <c r="A98" s="124" t="s">
        <v>117</v>
      </c>
      <c r="B98" s="124" t="s">
        <v>122</v>
      </c>
      <c r="C98" s="124" t="s">
        <v>118</v>
      </c>
      <c r="D98" s="124"/>
      <c r="E98" s="221" t="s">
        <v>417</v>
      </c>
      <c r="F98" s="219" t="s">
        <v>516</v>
      </c>
      <c r="G98" s="219" t="s">
        <v>570</v>
      </c>
      <c r="H98" s="219" t="s">
        <v>570</v>
      </c>
      <c r="I98" s="221" t="s">
        <v>418</v>
      </c>
      <c r="J98" s="259"/>
      <c r="K98" s="223" t="s">
        <v>205</v>
      </c>
    </row>
    <row r="99" spans="1:11" ht="45">
      <c r="A99" s="124" t="s">
        <v>117</v>
      </c>
      <c r="B99" s="124" t="s">
        <v>122</v>
      </c>
      <c r="C99" s="124" t="s">
        <v>206</v>
      </c>
      <c r="D99" s="124"/>
      <c r="E99" s="221" t="s">
        <v>239</v>
      </c>
      <c r="F99" s="219" t="s">
        <v>516</v>
      </c>
      <c r="G99" s="219" t="s">
        <v>470</v>
      </c>
      <c r="H99" s="219" t="s">
        <v>470</v>
      </c>
      <c r="I99" s="221" t="s">
        <v>517</v>
      </c>
      <c r="J99" s="221" t="s">
        <v>655</v>
      </c>
      <c r="K99" s="223" t="s">
        <v>205</v>
      </c>
    </row>
    <row r="100" spans="1:11" ht="21">
      <c r="A100" s="214" t="s">
        <v>117</v>
      </c>
      <c r="B100" s="214" t="s">
        <v>103</v>
      </c>
      <c r="C100" s="214"/>
      <c r="D100" s="214"/>
      <c r="E100" s="215" t="s">
        <v>20</v>
      </c>
      <c r="F100" s="115"/>
      <c r="G100" s="115"/>
      <c r="H100" s="115"/>
      <c r="I100" s="253"/>
      <c r="J100" s="218"/>
      <c r="K100" s="218"/>
    </row>
    <row r="101" spans="1:11" ht="78.75">
      <c r="A101" s="124" t="s">
        <v>117</v>
      </c>
      <c r="B101" s="124" t="s">
        <v>103</v>
      </c>
      <c r="C101" s="124" t="s">
        <v>115</v>
      </c>
      <c r="D101" s="214"/>
      <c r="E101" s="222" t="s">
        <v>419</v>
      </c>
      <c r="F101" s="219" t="s">
        <v>518</v>
      </c>
      <c r="G101" s="219" t="s">
        <v>570</v>
      </c>
      <c r="H101" s="219" t="s">
        <v>629</v>
      </c>
      <c r="I101" s="222" t="s">
        <v>521</v>
      </c>
      <c r="J101" s="220" t="s">
        <v>350</v>
      </c>
      <c r="K101" s="219" t="s">
        <v>205</v>
      </c>
    </row>
    <row r="102" spans="1:11" ht="90">
      <c r="A102" s="124" t="s">
        <v>117</v>
      </c>
      <c r="B102" s="124" t="s">
        <v>103</v>
      </c>
      <c r="C102" s="124" t="s">
        <v>115</v>
      </c>
      <c r="D102" s="124" t="s">
        <v>115</v>
      </c>
      <c r="E102" s="222" t="s">
        <v>192</v>
      </c>
      <c r="F102" s="219" t="s">
        <v>518</v>
      </c>
      <c r="G102" s="219" t="s">
        <v>570</v>
      </c>
      <c r="H102" s="219" t="s">
        <v>570</v>
      </c>
      <c r="I102" s="222" t="s">
        <v>519</v>
      </c>
      <c r="J102" s="220" t="s">
        <v>520</v>
      </c>
      <c r="K102" s="219" t="s">
        <v>205</v>
      </c>
    </row>
    <row r="103" spans="1:11" ht="78.75">
      <c r="A103" s="124" t="s">
        <v>117</v>
      </c>
      <c r="B103" s="124" t="s">
        <v>103</v>
      </c>
      <c r="C103" s="124" t="s">
        <v>115</v>
      </c>
      <c r="D103" s="124" t="s">
        <v>116</v>
      </c>
      <c r="E103" s="222" t="s">
        <v>195</v>
      </c>
      <c r="F103" s="219" t="s">
        <v>518</v>
      </c>
      <c r="G103" s="219" t="s">
        <v>570</v>
      </c>
      <c r="H103" s="219" t="s">
        <v>570</v>
      </c>
      <c r="I103" s="222" t="s">
        <v>49</v>
      </c>
      <c r="J103" s="220" t="s">
        <v>647</v>
      </c>
      <c r="K103" s="219" t="s">
        <v>205</v>
      </c>
    </row>
    <row r="104" spans="1:11" ht="78.75">
      <c r="A104" s="124" t="s">
        <v>117</v>
      </c>
      <c r="B104" s="124" t="s">
        <v>103</v>
      </c>
      <c r="C104" s="124" t="s">
        <v>115</v>
      </c>
      <c r="D104" s="124" t="s">
        <v>117</v>
      </c>
      <c r="E104" s="222" t="s">
        <v>196</v>
      </c>
      <c r="F104" s="219" t="s">
        <v>518</v>
      </c>
      <c r="G104" s="219" t="s">
        <v>570</v>
      </c>
      <c r="H104" s="219" t="s">
        <v>570</v>
      </c>
      <c r="I104" s="222" t="s">
        <v>45</v>
      </c>
      <c r="J104" s="220"/>
      <c r="K104" s="219" t="s">
        <v>205</v>
      </c>
    </row>
    <row r="105" spans="1:11" ht="112.5">
      <c r="A105" s="124" t="s">
        <v>117</v>
      </c>
      <c r="B105" s="124" t="s">
        <v>103</v>
      </c>
      <c r="C105" s="124" t="s">
        <v>115</v>
      </c>
      <c r="D105" s="124" t="s">
        <v>118</v>
      </c>
      <c r="E105" s="221" t="s">
        <v>522</v>
      </c>
      <c r="F105" s="219" t="s">
        <v>518</v>
      </c>
      <c r="G105" s="219" t="s">
        <v>570</v>
      </c>
      <c r="H105" s="219" t="s">
        <v>570</v>
      </c>
      <c r="I105" s="222" t="s">
        <v>46</v>
      </c>
      <c r="J105" s="220" t="s">
        <v>585</v>
      </c>
      <c r="K105" s="219" t="s">
        <v>205</v>
      </c>
    </row>
    <row r="106" spans="1:11" ht="90">
      <c r="A106" s="124" t="s">
        <v>117</v>
      </c>
      <c r="B106" s="124" t="s">
        <v>103</v>
      </c>
      <c r="C106" s="124" t="s">
        <v>115</v>
      </c>
      <c r="D106" s="124" t="s">
        <v>206</v>
      </c>
      <c r="E106" s="221" t="s">
        <v>137</v>
      </c>
      <c r="F106" s="219" t="s">
        <v>518</v>
      </c>
      <c r="G106" s="219" t="s">
        <v>570</v>
      </c>
      <c r="H106" s="219" t="s">
        <v>570</v>
      </c>
      <c r="I106" s="222" t="s">
        <v>389</v>
      </c>
      <c r="J106" s="220"/>
      <c r="K106" s="219" t="s">
        <v>205</v>
      </c>
    </row>
    <row r="107" spans="1:11" ht="78.75">
      <c r="A107" s="124" t="s">
        <v>117</v>
      </c>
      <c r="B107" s="124" t="s">
        <v>103</v>
      </c>
      <c r="C107" s="124" t="s">
        <v>115</v>
      </c>
      <c r="D107" s="124" t="s">
        <v>207</v>
      </c>
      <c r="E107" s="221" t="s">
        <v>427</v>
      </c>
      <c r="F107" s="219" t="s">
        <v>518</v>
      </c>
      <c r="G107" s="219" t="s">
        <v>570</v>
      </c>
      <c r="H107" s="219" t="s">
        <v>570</v>
      </c>
      <c r="I107" s="222" t="s">
        <v>47</v>
      </c>
      <c r="J107" s="220"/>
      <c r="K107" s="219" t="s">
        <v>205</v>
      </c>
    </row>
    <row r="108" spans="1:11" ht="78.75">
      <c r="A108" s="124" t="s">
        <v>117</v>
      </c>
      <c r="B108" s="124" t="s">
        <v>103</v>
      </c>
      <c r="C108" s="124" t="s">
        <v>115</v>
      </c>
      <c r="D108" s="124" t="s">
        <v>126</v>
      </c>
      <c r="E108" s="221" t="s">
        <v>428</v>
      </c>
      <c r="F108" s="219" t="s">
        <v>518</v>
      </c>
      <c r="G108" s="219" t="s">
        <v>570</v>
      </c>
      <c r="H108" s="219" t="s">
        <v>570</v>
      </c>
      <c r="I108" s="222" t="s">
        <v>48</v>
      </c>
      <c r="J108" s="260"/>
      <c r="K108" s="219" t="s">
        <v>205</v>
      </c>
    </row>
    <row r="109" spans="1:11" ht="112.5">
      <c r="A109" s="124" t="s">
        <v>117</v>
      </c>
      <c r="B109" s="124" t="s">
        <v>103</v>
      </c>
      <c r="C109" s="124" t="s">
        <v>115</v>
      </c>
      <c r="D109" s="124" t="s">
        <v>127</v>
      </c>
      <c r="E109" s="221" t="s">
        <v>388</v>
      </c>
      <c r="F109" s="219" t="s">
        <v>518</v>
      </c>
      <c r="G109" s="219" t="s">
        <v>570</v>
      </c>
      <c r="H109" s="219" t="s">
        <v>570</v>
      </c>
      <c r="I109" s="222" t="s">
        <v>390</v>
      </c>
      <c r="J109" s="220" t="s">
        <v>351</v>
      </c>
      <c r="K109" s="219" t="s">
        <v>205</v>
      </c>
    </row>
    <row r="110" spans="1:11" ht="90">
      <c r="A110" s="124" t="s">
        <v>117</v>
      </c>
      <c r="B110" s="124" t="s">
        <v>103</v>
      </c>
      <c r="C110" s="124" t="s">
        <v>115</v>
      </c>
      <c r="D110" s="124" t="s">
        <v>208</v>
      </c>
      <c r="E110" s="222" t="s">
        <v>429</v>
      </c>
      <c r="F110" s="219" t="s">
        <v>518</v>
      </c>
      <c r="G110" s="219" t="s">
        <v>570</v>
      </c>
      <c r="H110" s="219" t="s">
        <v>570</v>
      </c>
      <c r="I110" s="222" t="s">
        <v>393</v>
      </c>
      <c r="J110" s="220" t="s">
        <v>240</v>
      </c>
      <c r="K110" s="219" t="s">
        <v>205</v>
      </c>
    </row>
    <row r="111" spans="1:11" ht="78.75">
      <c r="A111" s="124" t="s">
        <v>117</v>
      </c>
      <c r="B111" s="124" t="s">
        <v>103</v>
      </c>
      <c r="C111" s="124" t="s">
        <v>115</v>
      </c>
      <c r="D111" s="124" t="s">
        <v>209</v>
      </c>
      <c r="E111" s="221" t="s">
        <v>413</v>
      </c>
      <c r="F111" s="219" t="s">
        <v>518</v>
      </c>
      <c r="G111" s="219" t="s">
        <v>570</v>
      </c>
      <c r="H111" s="219" t="s">
        <v>570</v>
      </c>
      <c r="I111" s="222" t="s">
        <v>413</v>
      </c>
      <c r="J111" s="220" t="s">
        <v>355</v>
      </c>
      <c r="K111" s="224" t="s">
        <v>205</v>
      </c>
    </row>
    <row r="112" spans="1:11" ht="78.75">
      <c r="A112" s="124" t="s">
        <v>117</v>
      </c>
      <c r="B112" s="124" t="s">
        <v>103</v>
      </c>
      <c r="C112" s="124" t="s">
        <v>115</v>
      </c>
      <c r="D112" s="124" t="s">
        <v>210</v>
      </c>
      <c r="E112" s="221" t="s">
        <v>523</v>
      </c>
      <c r="F112" s="219" t="s">
        <v>518</v>
      </c>
      <c r="G112" s="219" t="s">
        <v>570</v>
      </c>
      <c r="H112" s="219" t="s">
        <v>570</v>
      </c>
      <c r="I112" s="222" t="s">
        <v>524</v>
      </c>
      <c r="J112" s="220" t="s">
        <v>525</v>
      </c>
      <c r="K112" s="224" t="s">
        <v>205</v>
      </c>
    </row>
    <row r="113" spans="1:12" ht="78.75">
      <c r="A113" s="124" t="s">
        <v>117</v>
      </c>
      <c r="B113" s="124" t="s">
        <v>103</v>
      </c>
      <c r="C113" s="124" t="s">
        <v>116</v>
      </c>
      <c r="D113" s="214"/>
      <c r="E113" s="222" t="s">
        <v>69</v>
      </c>
      <c r="F113" s="219" t="s">
        <v>657</v>
      </c>
      <c r="G113" s="219" t="s">
        <v>570</v>
      </c>
      <c r="H113" s="219" t="s">
        <v>570</v>
      </c>
      <c r="I113" s="222" t="s">
        <v>526</v>
      </c>
      <c r="J113" s="222" t="s">
        <v>356</v>
      </c>
      <c r="K113" s="224" t="s">
        <v>205</v>
      </c>
    </row>
    <row r="114" spans="1:12" ht="45">
      <c r="A114" s="124" t="s">
        <v>117</v>
      </c>
      <c r="B114" s="124" t="s">
        <v>103</v>
      </c>
      <c r="C114" s="124" t="s">
        <v>116</v>
      </c>
      <c r="D114" s="124" t="s">
        <v>115</v>
      </c>
      <c r="E114" s="222" t="s">
        <v>357</v>
      </c>
      <c r="F114" s="219" t="s">
        <v>527</v>
      </c>
      <c r="G114" s="219" t="s">
        <v>570</v>
      </c>
      <c r="H114" s="219" t="s">
        <v>570</v>
      </c>
      <c r="I114" s="222" t="s">
        <v>153</v>
      </c>
      <c r="J114" s="222" t="s">
        <v>153</v>
      </c>
      <c r="K114" s="224" t="s">
        <v>205</v>
      </c>
    </row>
    <row r="115" spans="1:12" ht="67.5">
      <c r="A115" s="124" t="s">
        <v>117</v>
      </c>
      <c r="B115" s="124" t="s">
        <v>103</v>
      </c>
      <c r="C115" s="124" t="s">
        <v>116</v>
      </c>
      <c r="D115" s="124" t="s">
        <v>116</v>
      </c>
      <c r="E115" s="222" t="s">
        <v>154</v>
      </c>
      <c r="F115" s="219" t="s">
        <v>527</v>
      </c>
      <c r="G115" s="219" t="s">
        <v>570</v>
      </c>
      <c r="H115" s="219" t="s">
        <v>570</v>
      </c>
      <c r="I115" s="222" t="s">
        <v>155</v>
      </c>
      <c r="J115" s="222" t="s">
        <v>411</v>
      </c>
      <c r="K115" s="224" t="s">
        <v>205</v>
      </c>
    </row>
    <row r="116" spans="1:12" ht="56.25">
      <c r="A116" s="124" t="s">
        <v>117</v>
      </c>
      <c r="B116" s="124" t="s">
        <v>103</v>
      </c>
      <c r="C116" s="124" t="s">
        <v>116</v>
      </c>
      <c r="D116" s="124" t="s">
        <v>117</v>
      </c>
      <c r="E116" s="222" t="s">
        <v>156</v>
      </c>
      <c r="F116" s="219" t="s">
        <v>527</v>
      </c>
      <c r="G116" s="219" t="s">
        <v>570</v>
      </c>
      <c r="H116" s="219" t="s">
        <v>570</v>
      </c>
      <c r="I116" s="222" t="s">
        <v>157</v>
      </c>
      <c r="J116" s="222" t="s">
        <v>157</v>
      </c>
      <c r="K116" s="219" t="s">
        <v>205</v>
      </c>
    </row>
    <row r="117" spans="1:12" s="3" customFormat="1" ht="56.25">
      <c r="A117" s="124" t="s">
        <v>117</v>
      </c>
      <c r="B117" s="124" t="s">
        <v>103</v>
      </c>
      <c r="C117" s="124" t="s">
        <v>116</v>
      </c>
      <c r="D117" s="124" t="s">
        <v>118</v>
      </c>
      <c r="E117" s="222" t="s">
        <v>158</v>
      </c>
      <c r="F117" s="219" t="s">
        <v>527</v>
      </c>
      <c r="G117" s="219" t="s">
        <v>570</v>
      </c>
      <c r="H117" s="219" t="s">
        <v>570</v>
      </c>
      <c r="I117" s="222" t="s">
        <v>159</v>
      </c>
      <c r="J117" s="222" t="s">
        <v>159</v>
      </c>
      <c r="K117" s="219" t="s">
        <v>205</v>
      </c>
      <c r="L117" s="205"/>
    </row>
    <row r="118" spans="1:12" ht="45">
      <c r="A118" s="124" t="s">
        <v>117</v>
      </c>
      <c r="B118" s="124" t="s">
        <v>103</v>
      </c>
      <c r="C118" s="124" t="s">
        <v>116</v>
      </c>
      <c r="D118" s="124" t="s">
        <v>206</v>
      </c>
      <c r="E118" s="222" t="s">
        <v>160</v>
      </c>
      <c r="F118" s="219" t="s">
        <v>527</v>
      </c>
      <c r="G118" s="219" t="s">
        <v>570</v>
      </c>
      <c r="H118" s="219" t="s">
        <v>570</v>
      </c>
      <c r="I118" s="222" t="s">
        <v>161</v>
      </c>
      <c r="J118" s="222"/>
      <c r="K118" s="219"/>
    </row>
    <row r="119" spans="1:12" ht="78.75">
      <c r="A119" s="124" t="s">
        <v>117</v>
      </c>
      <c r="B119" s="124" t="s">
        <v>103</v>
      </c>
      <c r="C119" s="124" t="s">
        <v>117</v>
      </c>
      <c r="D119" s="214"/>
      <c r="E119" s="222" t="s">
        <v>162</v>
      </c>
      <c r="F119" s="219" t="s">
        <v>518</v>
      </c>
      <c r="G119" s="219" t="s">
        <v>570</v>
      </c>
      <c r="H119" s="219" t="s">
        <v>570</v>
      </c>
      <c r="I119" s="222" t="s">
        <v>528</v>
      </c>
      <c r="J119" s="220" t="s">
        <v>658</v>
      </c>
      <c r="K119" s="219" t="s">
        <v>205</v>
      </c>
    </row>
    <row r="120" spans="1:12" ht="184.5" customHeight="1">
      <c r="A120" s="124" t="s">
        <v>117</v>
      </c>
      <c r="B120" s="124" t="s">
        <v>103</v>
      </c>
      <c r="C120" s="124" t="s">
        <v>118</v>
      </c>
      <c r="D120" s="214"/>
      <c r="E120" s="222" t="s">
        <v>163</v>
      </c>
      <c r="F120" s="219" t="s">
        <v>518</v>
      </c>
      <c r="G120" s="219" t="s">
        <v>570</v>
      </c>
      <c r="H120" s="219" t="s">
        <v>570</v>
      </c>
      <c r="I120" s="222" t="s">
        <v>529</v>
      </c>
      <c r="J120" s="220" t="s">
        <v>659</v>
      </c>
      <c r="K120" s="219"/>
    </row>
    <row r="121" spans="1:12" ht="78.75">
      <c r="A121" s="124" t="s">
        <v>117</v>
      </c>
      <c r="B121" s="124" t="s">
        <v>103</v>
      </c>
      <c r="C121" s="124" t="s">
        <v>118</v>
      </c>
      <c r="D121" s="124" t="s">
        <v>115</v>
      </c>
      <c r="E121" s="222" t="s">
        <v>164</v>
      </c>
      <c r="F121" s="219" t="s">
        <v>518</v>
      </c>
      <c r="G121" s="219" t="s">
        <v>570</v>
      </c>
      <c r="H121" s="219" t="s">
        <v>570</v>
      </c>
      <c r="I121" s="222" t="s">
        <v>278</v>
      </c>
      <c r="J121" s="220" t="s">
        <v>660</v>
      </c>
      <c r="K121" s="219" t="s">
        <v>205</v>
      </c>
    </row>
    <row r="122" spans="1:12" ht="78.75">
      <c r="A122" s="124" t="s">
        <v>117</v>
      </c>
      <c r="B122" s="124" t="s">
        <v>103</v>
      </c>
      <c r="C122" s="124" t="s">
        <v>118</v>
      </c>
      <c r="D122" s="124" t="s">
        <v>116</v>
      </c>
      <c r="E122" s="222" t="s">
        <v>279</v>
      </c>
      <c r="F122" s="219" t="s">
        <v>518</v>
      </c>
      <c r="G122" s="219" t="s">
        <v>570</v>
      </c>
      <c r="H122" s="219" t="s">
        <v>570</v>
      </c>
      <c r="I122" s="222" t="s">
        <v>280</v>
      </c>
      <c r="J122" s="220" t="s">
        <v>660</v>
      </c>
      <c r="K122" s="219" t="s">
        <v>205</v>
      </c>
    </row>
    <row r="123" spans="1:12" ht="78.75">
      <c r="A123" s="124" t="s">
        <v>117</v>
      </c>
      <c r="B123" s="124" t="s">
        <v>103</v>
      </c>
      <c r="C123" s="124" t="s">
        <v>206</v>
      </c>
      <c r="D123" s="261"/>
      <c r="E123" s="222" t="s">
        <v>310</v>
      </c>
      <c r="F123" s="219" t="s">
        <v>518</v>
      </c>
      <c r="G123" s="219" t="s">
        <v>570</v>
      </c>
      <c r="H123" s="219" t="s">
        <v>570</v>
      </c>
      <c r="I123" s="222" t="s">
        <v>67</v>
      </c>
      <c r="J123" s="220" t="s">
        <v>281</v>
      </c>
      <c r="K123" s="291" t="s">
        <v>205</v>
      </c>
    </row>
    <row r="124" spans="1:12" ht="78.75">
      <c r="A124" s="124" t="s">
        <v>117</v>
      </c>
      <c r="B124" s="124" t="s">
        <v>103</v>
      </c>
      <c r="C124" s="124" t="s">
        <v>206</v>
      </c>
      <c r="D124" s="124" t="s">
        <v>115</v>
      </c>
      <c r="E124" s="222" t="s">
        <v>22</v>
      </c>
      <c r="F124" s="219" t="s">
        <v>518</v>
      </c>
      <c r="G124" s="219" t="s">
        <v>570</v>
      </c>
      <c r="H124" s="219" t="s">
        <v>570</v>
      </c>
      <c r="I124" s="222" t="s">
        <v>391</v>
      </c>
      <c r="J124" s="294" t="s">
        <v>661</v>
      </c>
      <c r="K124" s="292"/>
    </row>
    <row r="125" spans="1:12" ht="78.75">
      <c r="A125" s="124" t="s">
        <v>117</v>
      </c>
      <c r="B125" s="124" t="s">
        <v>103</v>
      </c>
      <c r="C125" s="124" t="s">
        <v>206</v>
      </c>
      <c r="D125" s="124" t="s">
        <v>116</v>
      </c>
      <c r="E125" s="222" t="s">
        <v>270</v>
      </c>
      <c r="F125" s="219" t="s">
        <v>518</v>
      </c>
      <c r="G125" s="219" t="s">
        <v>570</v>
      </c>
      <c r="H125" s="219" t="s">
        <v>570</v>
      </c>
      <c r="I125" s="222" t="s">
        <v>391</v>
      </c>
      <c r="J125" s="295"/>
      <c r="K125" s="293"/>
    </row>
    <row r="126" spans="1:12" ht="78.75">
      <c r="A126" s="124" t="s">
        <v>117</v>
      </c>
      <c r="B126" s="124" t="s">
        <v>103</v>
      </c>
      <c r="C126" s="124" t="s">
        <v>206</v>
      </c>
      <c r="D126" s="124" t="s">
        <v>117</v>
      </c>
      <c r="E126" s="222" t="s">
        <v>198</v>
      </c>
      <c r="F126" s="219" t="s">
        <v>518</v>
      </c>
      <c r="G126" s="219" t="s">
        <v>570</v>
      </c>
      <c r="H126" s="219" t="s">
        <v>570</v>
      </c>
      <c r="I126" s="222" t="s">
        <v>199</v>
      </c>
      <c r="J126" s="220" t="s">
        <v>662</v>
      </c>
      <c r="K126" s="224" t="s">
        <v>205</v>
      </c>
    </row>
    <row r="127" spans="1:12" ht="101.25">
      <c r="A127" s="124" t="s">
        <v>117</v>
      </c>
      <c r="B127" s="124" t="s">
        <v>103</v>
      </c>
      <c r="C127" s="124" t="s">
        <v>206</v>
      </c>
      <c r="D127" s="124" t="s">
        <v>118</v>
      </c>
      <c r="E127" s="222" t="s">
        <v>200</v>
      </c>
      <c r="F127" s="219" t="s">
        <v>518</v>
      </c>
      <c r="G127" s="219" t="s">
        <v>570</v>
      </c>
      <c r="H127" s="219" t="s">
        <v>570</v>
      </c>
      <c r="I127" s="222" t="s">
        <v>392</v>
      </c>
      <c r="J127" s="220" t="s">
        <v>663</v>
      </c>
      <c r="K127" s="224" t="s">
        <v>205</v>
      </c>
    </row>
    <row r="128" spans="1:12" ht="101.25">
      <c r="A128" s="124" t="s">
        <v>117</v>
      </c>
      <c r="B128" s="124" t="s">
        <v>103</v>
      </c>
      <c r="C128" s="124" t="s">
        <v>207</v>
      </c>
      <c r="D128" s="124"/>
      <c r="E128" s="221" t="s">
        <v>100</v>
      </c>
      <c r="F128" s="219" t="s">
        <v>518</v>
      </c>
      <c r="G128" s="219" t="s">
        <v>570</v>
      </c>
      <c r="H128" s="219" t="s">
        <v>570</v>
      </c>
      <c r="I128" s="222" t="s">
        <v>101</v>
      </c>
      <c r="J128" s="220" t="s">
        <v>664</v>
      </c>
      <c r="K128" s="224" t="s">
        <v>205</v>
      </c>
    </row>
    <row r="129" spans="1:11" ht="78.75">
      <c r="A129" s="124" t="s">
        <v>117</v>
      </c>
      <c r="B129" s="124" t="s">
        <v>103</v>
      </c>
      <c r="C129" s="124" t="s">
        <v>126</v>
      </c>
      <c r="D129" s="262"/>
      <c r="E129" s="221" t="s">
        <v>282</v>
      </c>
      <c r="F129" s="219" t="s">
        <v>518</v>
      </c>
      <c r="G129" s="219" t="s">
        <v>570</v>
      </c>
      <c r="H129" s="219" t="s">
        <v>570</v>
      </c>
      <c r="I129" s="221" t="s">
        <v>283</v>
      </c>
      <c r="J129" s="243"/>
      <c r="K129" s="222"/>
    </row>
    <row r="130" spans="1:11" ht="78.75">
      <c r="A130" s="124" t="s">
        <v>117</v>
      </c>
      <c r="B130" s="124" t="s">
        <v>103</v>
      </c>
      <c r="C130" s="124" t="s">
        <v>126</v>
      </c>
      <c r="D130" s="124" t="s">
        <v>115</v>
      </c>
      <c r="E130" s="221" t="s">
        <v>44</v>
      </c>
      <c r="F130" s="219" t="s">
        <v>518</v>
      </c>
      <c r="G130" s="219" t="s">
        <v>570</v>
      </c>
      <c r="H130" s="219" t="s">
        <v>570</v>
      </c>
      <c r="I130" s="221" t="s">
        <v>283</v>
      </c>
      <c r="J130" s="243"/>
      <c r="K130" s="222"/>
    </row>
    <row r="131" spans="1:11" ht="78.75">
      <c r="A131" s="124" t="s">
        <v>117</v>
      </c>
      <c r="B131" s="124" t="s">
        <v>103</v>
      </c>
      <c r="C131" s="124" t="s">
        <v>126</v>
      </c>
      <c r="D131" s="124" t="s">
        <v>116</v>
      </c>
      <c r="E131" s="221" t="s">
        <v>530</v>
      </c>
      <c r="F131" s="219" t="s">
        <v>518</v>
      </c>
      <c r="G131" s="219" t="s">
        <v>570</v>
      </c>
      <c r="H131" s="219" t="s">
        <v>570</v>
      </c>
      <c r="I131" s="221" t="s">
        <v>283</v>
      </c>
      <c r="J131" s="243"/>
      <c r="K131" s="222"/>
    </row>
    <row r="132" spans="1:11" ht="56.25">
      <c r="A132" s="124" t="s">
        <v>117</v>
      </c>
      <c r="B132" s="124" t="s">
        <v>103</v>
      </c>
      <c r="C132" s="124" t="s">
        <v>126</v>
      </c>
      <c r="D132" s="124" t="s">
        <v>117</v>
      </c>
      <c r="E132" s="221" t="s">
        <v>382</v>
      </c>
      <c r="F132" s="219" t="s">
        <v>41</v>
      </c>
      <c r="G132" s="219" t="s">
        <v>570</v>
      </c>
      <c r="H132" s="219" t="s">
        <v>570</v>
      </c>
      <c r="I132" s="221" t="s">
        <v>283</v>
      </c>
      <c r="J132" s="243"/>
      <c r="K132" s="222"/>
    </row>
    <row r="133" spans="1:11" ht="78.75">
      <c r="A133" s="124" t="s">
        <v>117</v>
      </c>
      <c r="B133" s="124" t="s">
        <v>103</v>
      </c>
      <c r="C133" s="124" t="s">
        <v>126</v>
      </c>
      <c r="D133" s="124" t="s">
        <v>118</v>
      </c>
      <c r="E133" s="221" t="s">
        <v>383</v>
      </c>
      <c r="F133" s="219" t="s">
        <v>518</v>
      </c>
      <c r="G133" s="219" t="s">
        <v>570</v>
      </c>
      <c r="H133" s="219" t="s">
        <v>570</v>
      </c>
      <c r="I133" s="221" t="s">
        <v>283</v>
      </c>
      <c r="J133" s="243"/>
      <c r="K133" s="222"/>
    </row>
    <row r="134" spans="1:11" ht="78.75">
      <c r="A134" s="124" t="s">
        <v>117</v>
      </c>
      <c r="B134" s="124" t="s">
        <v>103</v>
      </c>
      <c r="C134" s="124" t="s">
        <v>127</v>
      </c>
      <c r="D134" s="261"/>
      <c r="E134" s="222" t="s">
        <v>70</v>
      </c>
      <c r="F134" s="219" t="s">
        <v>518</v>
      </c>
      <c r="G134" s="219" t="s">
        <v>570</v>
      </c>
      <c r="H134" s="219" t="s">
        <v>570</v>
      </c>
      <c r="I134" s="222" t="s">
        <v>531</v>
      </c>
      <c r="J134" s="220" t="s">
        <v>352</v>
      </c>
      <c r="K134" s="224" t="s">
        <v>205</v>
      </c>
    </row>
    <row r="135" spans="1:11" ht="135">
      <c r="A135" s="124" t="s">
        <v>117</v>
      </c>
      <c r="B135" s="124" t="s">
        <v>103</v>
      </c>
      <c r="C135" s="124" t="s">
        <v>127</v>
      </c>
      <c r="D135" s="124" t="s">
        <v>115</v>
      </c>
      <c r="E135" s="222" t="s">
        <v>309</v>
      </c>
      <c r="F135" s="219" t="s">
        <v>518</v>
      </c>
      <c r="G135" s="219" t="s">
        <v>570</v>
      </c>
      <c r="H135" s="219" t="s">
        <v>570</v>
      </c>
      <c r="I135" s="222" t="s">
        <v>531</v>
      </c>
      <c r="J135" s="220" t="s">
        <v>241</v>
      </c>
      <c r="K135" s="224" t="s">
        <v>205</v>
      </c>
    </row>
    <row r="136" spans="1:11" ht="78.75">
      <c r="A136" s="124" t="s">
        <v>117</v>
      </c>
      <c r="B136" s="124" t="s">
        <v>103</v>
      </c>
      <c r="C136" s="124" t="s">
        <v>127</v>
      </c>
      <c r="D136" s="124" t="s">
        <v>116</v>
      </c>
      <c r="E136" s="221" t="s">
        <v>202</v>
      </c>
      <c r="F136" s="219" t="s">
        <v>518</v>
      </c>
      <c r="G136" s="219" t="s">
        <v>570</v>
      </c>
      <c r="H136" s="219" t="s">
        <v>570</v>
      </c>
      <c r="I136" s="222" t="s">
        <v>414</v>
      </c>
      <c r="J136" s="220" t="s">
        <v>242</v>
      </c>
      <c r="K136" s="222" t="s">
        <v>353</v>
      </c>
    </row>
    <row r="137" spans="1:11" ht="78.75">
      <c r="A137" s="124" t="s">
        <v>117</v>
      </c>
      <c r="B137" s="124" t="s">
        <v>103</v>
      </c>
      <c r="C137" s="124" t="s">
        <v>127</v>
      </c>
      <c r="D137" s="124" t="s">
        <v>117</v>
      </c>
      <c r="E137" s="221" t="s">
        <v>201</v>
      </c>
      <c r="F137" s="219" t="s">
        <v>518</v>
      </c>
      <c r="G137" s="219" t="s">
        <v>570</v>
      </c>
      <c r="H137" s="219" t="s">
        <v>570</v>
      </c>
      <c r="I137" s="222" t="s">
        <v>334</v>
      </c>
      <c r="J137" s="220" t="s">
        <v>243</v>
      </c>
      <c r="K137" s="222" t="s">
        <v>384</v>
      </c>
    </row>
    <row r="138" spans="1:11" ht="78.75">
      <c r="A138" s="124" t="s">
        <v>117</v>
      </c>
      <c r="B138" s="124" t="s">
        <v>103</v>
      </c>
      <c r="C138" s="124" t="s">
        <v>208</v>
      </c>
      <c r="D138" s="261"/>
      <c r="E138" s="222" t="s">
        <v>311</v>
      </c>
      <c r="F138" s="219" t="s">
        <v>518</v>
      </c>
      <c r="G138" s="219" t="s">
        <v>570</v>
      </c>
      <c r="H138" s="219" t="s">
        <v>570</v>
      </c>
      <c r="I138" s="222" t="s">
        <v>68</v>
      </c>
      <c r="J138" s="220" t="s">
        <v>354</v>
      </c>
      <c r="K138" s="224" t="s">
        <v>205</v>
      </c>
    </row>
    <row r="139" spans="1:11" ht="135">
      <c r="A139" s="124" t="s">
        <v>117</v>
      </c>
      <c r="B139" s="124" t="s">
        <v>103</v>
      </c>
      <c r="C139" s="124" t="s">
        <v>208</v>
      </c>
      <c r="D139" s="124" t="s">
        <v>115</v>
      </c>
      <c r="E139" s="222" t="s">
        <v>71</v>
      </c>
      <c r="F139" s="219" t="s">
        <v>518</v>
      </c>
      <c r="G139" s="219" t="s">
        <v>570</v>
      </c>
      <c r="H139" s="219" t="s">
        <v>570</v>
      </c>
      <c r="I139" s="222" t="s">
        <v>335</v>
      </c>
      <c r="J139" s="220" t="s">
        <v>532</v>
      </c>
      <c r="K139" s="224" t="s">
        <v>205</v>
      </c>
    </row>
    <row r="140" spans="1:11" ht="78.75">
      <c r="A140" s="124" t="s">
        <v>117</v>
      </c>
      <c r="B140" s="124" t="s">
        <v>103</v>
      </c>
      <c r="C140" s="124" t="s">
        <v>208</v>
      </c>
      <c r="D140" s="124" t="s">
        <v>116</v>
      </c>
      <c r="E140" s="221" t="s">
        <v>203</v>
      </c>
      <c r="F140" s="219" t="s">
        <v>518</v>
      </c>
      <c r="G140" s="219" t="s">
        <v>570</v>
      </c>
      <c r="H140" s="219" t="s">
        <v>570</v>
      </c>
      <c r="I140" s="222" t="s">
        <v>336</v>
      </c>
      <c r="J140" s="220"/>
      <c r="K140" s="224"/>
    </row>
    <row r="141" spans="1:11" ht="78.75">
      <c r="A141" s="124" t="s">
        <v>117</v>
      </c>
      <c r="B141" s="124" t="s">
        <v>103</v>
      </c>
      <c r="C141" s="124" t="s">
        <v>208</v>
      </c>
      <c r="D141" s="124" t="s">
        <v>117</v>
      </c>
      <c r="E141" s="221" t="s">
        <v>102</v>
      </c>
      <c r="F141" s="219" t="s">
        <v>518</v>
      </c>
      <c r="G141" s="219" t="s">
        <v>570</v>
      </c>
      <c r="H141" s="219" t="s">
        <v>570</v>
      </c>
      <c r="I141" s="222" t="s">
        <v>102</v>
      </c>
      <c r="J141" s="243" t="s">
        <v>244</v>
      </c>
      <c r="K141" s="224" t="s">
        <v>205</v>
      </c>
    </row>
    <row r="142" spans="1:11" ht="112.5">
      <c r="A142" s="124" t="s">
        <v>117</v>
      </c>
      <c r="B142" s="124" t="s">
        <v>103</v>
      </c>
      <c r="C142" s="124" t="s">
        <v>208</v>
      </c>
      <c r="D142" s="124" t="s">
        <v>118</v>
      </c>
      <c r="E142" s="221" t="s">
        <v>72</v>
      </c>
      <c r="F142" s="219" t="s">
        <v>518</v>
      </c>
      <c r="G142" s="219" t="s">
        <v>570</v>
      </c>
      <c r="H142" s="219" t="s">
        <v>570</v>
      </c>
      <c r="I142" s="222" t="s">
        <v>104</v>
      </c>
      <c r="J142" s="220" t="s">
        <v>104</v>
      </c>
      <c r="K142" s="224" t="s">
        <v>205</v>
      </c>
    </row>
    <row r="143" spans="1:11" ht="78.75">
      <c r="A143" s="124" t="s">
        <v>117</v>
      </c>
      <c r="B143" s="124" t="s">
        <v>103</v>
      </c>
      <c r="C143" s="124" t="s">
        <v>209</v>
      </c>
      <c r="D143" s="124"/>
      <c r="E143" s="221" t="s">
        <v>385</v>
      </c>
      <c r="F143" s="219" t="s">
        <v>534</v>
      </c>
      <c r="G143" s="219" t="s">
        <v>570</v>
      </c>
      <c r="H143" s="219" t="s">
        <v>570</v>
      </c>
      <c r="I143" s="255" t="s">
        <v>386</v>
      </c>
      <c r="J143" s="220"/>
      <c r="K143" s="224"/>
    </row>
    <row r="144" spans="1:11" ht="78.75">
      <c r="A144" s="124" t="s">
        <v>117</v>
      </c>
      <c r="B144" s="124" t="s">
        <v>103</v>
      </c>
      <c r="C144" s="124" t="s">
        <v>209</v>
      </c>
      <c r="D144" s="124" t="s">
        <v>115</v>
      </c>
      <c r="E144" s="221" t="s">
        <v>533</v>
      </c>
      <c r="F144" s="219" t="s">
        <v>534</v>
      </c>
      <c r="G144" s="219" t="s">
        <v>570</v>
      </c>
      <c r="H144" s="219" t="s">
        <v>570</v>
      </c>
      <c r="I144" s="255" t="s">
        <v>387</v>
      </c>
      <c r="J144" s="220"/>
      <c r="K144" s="224"/>
    </row>
    <row r="145" spans="1:11" ht="78.75">
      <c r="A145" s="124" t="s">
        <v>117</v>
      </c>
      <c r="B145" s="124" t="s">
        <v>103</v>
      </c>
      <c r="C145" s="124" t="s">
        <v>209</v>
      </c>
      <c r="D145" s="124" t="s">
        <v>116</v>
      </c>
      <c r="E145" s="221" t="s">
        <v>535</v>
      </c>
      <c r="F145" s="219" t="s">
        <v>536</v>
      </c>
      <c r="G145" s="219" t="s">
        <v>570</v>
      </c>
      <c r="H145" s="219" t="s">
        <v>570</v>
      </c>
      <c r="I145" s="255" t="s">
        <v>537</v>
      </c>
      <c r="J145" s="220"/>
      <c r="K145" s="224"/>
    </row>
    <row r="146" spans="1:11" ht="78.75">
      <c r="A146" s="124" t="s">
        <v>117</v>
      </c>
      <c r="B146" s="124" t="s">
        <v>103</v>
      </c>
      <c r="C146" s="124" t="s">
        <v>209</v>
      </c>
      <c r="D146" s="124" t="s">
        <v>117</v>
      </c>
      <c r="E146" s="221" t="s">
        <v>538</v>
      </c>
      <c r="F146" s="219" t="s">
        <v>518</v>
      </c>
      <c r="G146" s="219" t="s">
        <v>570</v>
      </c>
      <c r="H146" s="219" t="s">
        <v>570</v>
      </c>
      <c r="I146" s="255" t="s">
        <v>387</v>
      </c>
      <c r="J146" s="220"/>
      <c r="K146" s="224"/>
    </row>
    <row r="147" spans="1:11" ht="78.75">
      <c r="A147" s="124" t="s">
        <v>117</v>
      </c>
      <c r="B147" s="124" t="s">
        <v>103</v>
      </c>
      <c r="C147" s="124" t="s">
        <v>210</v>
      </c>
      <c r="D147" s="124"/>
      <c r="E147" s="221" t="s">
        <v>58</v>
      </c>
      <c r="F147" s="219" t="s">
        <v>518</v>
      </c>
      <c r="G147" s="219" t="s">
        <v>570</v>
      </c>
      <c r="H147" s="219" t="s">
        <v>570</v>
      </c>
      <c r="I147" s="255" t="s">
        <v>59</v>
      </c>
      <c r="J147" s="220"/>
      <c r="K147" s="224"/>
    </row>
    <row r="148" spans="1:11" ht="78.75">
      <c r="A148" s="124" t="s">
        <v>117</v>
      </c>
      <c r="B148" s="124" t="s">
        <v>103</v>
      </c>
      <c r="C148" s="124" t="s">
        <v>539</v>
      </c>
      <c r="D148" s="124"/>
      <c r="E148" s="221" t="s">
        <v>540</v>
      </c>
      <c r="F148" s="219" t="s">
        <v>518</v>
      </c>
      <c r="G148" s="219" t="s">
        <v>570</v>
      </c>
      <c r="H148" s="219" t="s">
        <v>570</v>
      </c>
      <c r="I148" s="255" t="s">
        <v>59</v>
      </c>
      <c r="J148" s="220" t="s">
        <v>697</v>
      </c>
      <c r="K148" s="224" t="s">
        <v>205</v>
      </c>
    </row>
    <row r="149" spans="1:11" ht="78.75">
      <c r="A149" s="124" t="s">
        <v>117</v>
      </c>
      <c r="B149" s="124" t="s">
        <v>103</v>
      </c>
      <c r="C149" s="124" t="s">
        <v>212</v>
      </c>
      <c r="D149" s="124"/>
      <c r="E149" s="221" t="s">
        <v>18</v>
      </c>
      <c r="F149" s="219" t="s">
        <v>518</v>
      </c>
      <c r="G149" s="219" t="s">
        <v>570</v>
      </c>
      <c r="H149" s="219" t="s">
        <v>570</v>
      </c>
      <c r="I149" s="255" t="s">
        <v>245</v>
      </c>
      <c r="J149" s="263"/>
      <c r="K149" s="224"/>
    </row>
    <row r="150" spans="1:11" ht="78.75">
      <c r="A150" s="124" t="s">
        <v>117</v>
      </c>
      <c r="B150" s="124" t="s">
        <v>103</v>
      </c>
      <c r="C150" s="124" t="s">
        <v>213</v>
      </c>
      <c r="D150" s="124"/>
      <c r="E150" s="221" t="s">
        <v>371</v>
      </c>
      <c r="F150" s="219" t="s">
        <v>518</v>
      </c>
      <c r="G150" s="219" t="s">
        <v>570</v>
      </c>
      <c r="H150" s="219" t="s">
        <v>570</v>
      </c>
      <c r="I150" s="255" t="s">
        <v>246</v>
      </c>
      <c r="J150" s="263"/>
      <c r="K150" s="234"/>
    </row>
  </sheetData>
  <mergeCells count="15">
    <mergeCell ref="K123:K125"/>
    <mergeCell ref="J124:J125"/>
    <mergeCell ref="A2:K2"/>
    <mergeCell ref="A3:K3"/>
    <mergeCell ref="A5:L5"/>
    <mergeCell ref="E7:E8"/>
    <mergeCell ref="F7:F8"/>
    <mergeCell ref="G7:G8"/>
    <mergeCell ref="I7:I8"/>
    <mergeCell ref="A7:D7"/>
    <mergeCell ref="H7:H8"/>
    <mergeCell ref="J7:J8"/>
    <mergeCell ref="K7:K8"/>
    <mergeCell ref="E50:K50"/>
    <mergeCell ref="E25:K25"/>
  </mergeCells>
  <phoneticPr fontId="16" type="noConversion"/>
  <pageMargins left="0.59055118110236227" right="0.59055118110236227" top="0.78740157480314965" bottom="0.78740157480314965" header="0.31496062992125984" footer="0.31496062992125984"/>
  <pageSetup paperSize="9" scale="72" fitToHeight="0" orientation="landscape" horizontalDpi="180" verticalDpi="18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1:I13"/>
  <sheetViews>
    <sheetView workbookViewId="0">
      <selection activeCell="E13" sqref="E13"/>
    </sheetView>
  </sheetViews>
  <sheetFormatPr defaultRowHeight="15"/>
  <cols>
    <col min="1" max="1" width="5" customWidth="1"/>
    <col min="2" max="2" width="4.7109375" customWidth="1"/>
    <col min="3" max="3" width="23" customWidth="1"/>
    <col min="4" max="4" width="13" customWidth="1"/>
    <col min="5" max="5" width="17.140625" customWidth="1"/>
    <col min="6" max="6" width="16.5703125" customWidth="1"/>
    <col min="7" max="7" width="18.42578125" customWidth="1"/>
    <col min="8" max="8" width="26.5703125" customWidth="1"/>
  </cols>
  <sheetData>
    <row r="1" spans="1:9">
      <c r="A1" s="74"/>
      <c r="B1" s="74"/>
      <c r="C1" s="74"/>
      <c r="D1" s="74"/>
      <c r="E1" s="74"/>
      <c r="F1" s="74"/>
      <c r="G1" s="74"/>
      <c r="H1" s="75"/>
    </row>
    <row r="2" spans="1:9">
      <c r="A2" s="308" t="s">
        <v>256</v>
      </c>
      <c r="B2" s="308"/>
      <c r="C2" s="308"/>
      <c r="D2" s="308"/>
      <c r="E2" s="308"/>
      <c r="F2" s="308"/>
      <c r="G2" s="308"/>
      <c r="H2" s="308"/>
    </row>
    <row r="3" spans="1:9">
      <c r="A3" s="316" t="s">
        <v>665</v>
      </c>
      <c r="B3" s="316"/>
      <c r="C3" s="316"/>
      <c r="D3" s="316"/>
      <c r="E3" s="316"/>
      <c r="F3" s="316"/>
      <c r="G3" s="316"/>
      <c r="H3" s="316"/>
    </row>
    <row r="4" spans="1:9">
      <c r="A4" s="76"/>
      <c r="B4" s="76"/>
      <c r="C4" s="76"/>
      <c r="D4" s="76"/>
      <c r="E4" s="76"/>
      <c r="F4" s="76"/>
      <c r="G4" s="76"/>
      <c r="H4" s="76"/>
    </row>
    <row r="5" spans="1:9">
      <c r="A5" s="317" t="s">
        <v>437</v>
      </c>
      <c r="B5" s="317"/>
      <c r="C5" s="317"/>
      <c r="D5" s="317"/>
      <c r="E5" s="317"/>
      <c r="F5" s="317"/>
      <c r="G5" s="317"/>
      <c r="H5" s="317"/>
      <c r="I5" s="6"/>
    </row>
    <row r="6" spans="1:9">
      <c r="A6" s="74"/>
      <c r="B6" s="74"/>
      <c r="C6" s="77"/>
      <c r="D6" s="77"/>
      <c r="E6" s="77"/>
      <c r="F6" s="77"/>
      <c r="G6" s="77"/>
      <c r="H6" s="77"/>
    </row>
    <row r="7" spans="1:9" ht="48.75" customHeight="1">
      <c r="A7" s="309" t="s">
        <v>111</v>
      </c>
      <c r="B7" s="310"/>
      <c r="C7" s="313" t="s">
        <v>394</v>
      </c>
      <c r="D7" s="313" t="s">
        <v>395</v>
      </c>
      <c r="E7" s="318" t="s">
        <v>446</v>
      </c>
      <c r="F7" s="318" t="s">
        <v>257</v>
      </c>
      <c r="G7" s="318" t="s">
        <v>258</v>
      </c>
      <c r="H7" s="313" t="s">
        <v>259</v>
      </c>
    </row>
    <row r="8" spans="1:9">
      <c r="A8" s="311"/>
      <c r="B8" s="312"/>
      <c r="C8" s="314"/>
      <c r="D8" s="314"/>
      <c r="E8" s="318"/>
      <c r="F8" s="318"/>
      <c r="G8" s="318"/>
      <c r="H8" s="314"/>
    </row>
    <row r="9" spans="1:9">
      <c r="A9" s="80" t="s">
        <v>119</v>
      </c>
      <c r="B9" s="81" t="s">
        <v>112</v>
      </c>
      <c r="C9" s="315"/>
      <c r="D9" s="315"/>
      <c r="E9" s="318"/>
      <c r="F9" s="318"/>
      <c r="G9" s="318"/>
      <c r="H9" s="315"/>
    </row>
    <row r="10" spans="1:9">
      <c r="A10" s="82" t="s">
        <v>117</v>
      </c>
      <c r="B10" s="83" t="s">
        <v>109</v>
      </c>
      <c r="C10" s="305" t="s">
        <v>193</v>
      </c>
      <c r="D10" s="306"/>
      <c r="E10" s="306"/>
      <c r="F10" s="306"/>
      <c r="G10" s="306"/>
      <c r="H10" s="307"/>
    </row>
    <row r="11" spans="1:9" ht="45">
      <c r="A11" s="82" t="s">
        <v>117</v>
      </c>
      <c r="B11" s="83" t="s">
        <v>109</v>
      </c>
      <c r="C11" s="84" t="s">
        <v>396</v>
      </c>
      <c r="D11" s="85" t="s">
        <v>397</v>
      </c>
      <c r="E11" s="277">
        <v>0</v>
      </c>
      <c r="F11" s="277">
        <v>0</v>
      </c>
      <c r="G11" s="266" t="s">
        <v>205</v>
      </c>
      <c r="H11" s="266" t="s">
        <v>205</v>
      </c>
    </row>
    <row r="12" spans="1:9">
      <c r="A12" s="82" t="s">
        <v>117</v>
      </c>
      <c r="B12" s="83" t="s">
        <v>103</v>
      </c>
      <c r="C12" s="305" t="s">
        <v>20</v>
      </c>
      <c r="D12" s="306"/>
      <c r="E12" s="306"/>
      <c r="F12" s="306"/>
      <c r="G12" s="306"/>
      <c r="H12" s="307"/>
    </row>
    <row r="13" spans="1:9" ht="78.75">
      <c r="A13" s="82" t="s">
        <v>117</v>
      </c>
      <c r="B13" s="83" t="s">
        <v>103</v>
      </c>
      <c r="C13" s="84" t="s">
        <v>398</v>
      </c>
      <c r="D13" s="85" t="s">
        <v>399</v>
      </c>
      <c r="E13" s="277">
        <v>193</v>
      </c>
      <c r="F13" s="81">
        <v>179.5</v>
      </c>
      <c r="G13" s="277">
        <f>(F13-E13)/E13*100</f>
        <v>-6.9948186528497409</v>
      </c>
      <c r="H13" s="278" t="s">
        <v>666</v>
      </c>
    </row>
  </sheetData>
  <mergeCells count="12">
    <mergeCell ref="C12:H12"/>
    <mergeCell ref="A2:H2"/>
    <mergeCell ref="A7:B8"/>
    <mergeCell ref="C7:C9"/>
    <mergeCell ref="D7:D9"/>
    <mergeCell ref="H7:H9"/>
    <mergeCell ref="A3:H3"/>
    <mergeCell ref="A5:H5"/>
    <mergeCell ref="E7:E9"/>
    <mergeCell ref="F7:F9"/>
    <mergeCell ref="G7:G9"/>
    <mergeCell ref="C10:H10"/>
  </mergeCells>
  <phoneticPr fontId="16" type="noConversion"/>
  <pageMargins left="0.78740157480314965" right="0.59055118110236227" top="0.78740157480314965" bottom="0.78740157480314965" header="0.51181102362204722" footer="0.51181102362204722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2:K49"/>
  <sheetViews>
    <sheetView topLeftCell="A16" workbookViewId="0">
      <selection activeCell="G13" sqref="G13"/>
    </sheetView>
  </sheetViews>
  <sheetFormatPr defaultRowHeight="11.25"/>
  <cols>
    <col min="1" max="1" width="6" style="32" customWidth="1"/>
    <col min="2" max="2" width="5.7109375" style="32" customWidth="1"/>
    <col min="3" max="3" width="7.7109375" style="32" customWidth="1"/>
    <col min="4" max="4" width="19.28515625" style="32" customWidth="1"/>
    <col min="5" max="5" width="24" style="32" customWidth="1"/>
    <col min="6" max="7" width="9.140625" style="32"/>
    <col min="8" max="8" width="14" style="32" customWidth="1"/>
    <col min="9" max="9" width="10.5703125" style="32" customWidth="1"/>
    <col min="10" max="10" width="12.140625" style="32" customWidth="1"/>
    <col min="11" max="11" width="13.5703125" style="32" customWidth="1"/>
    <col min="12" max="16384" width="9.140625" style="32"/>
  </cols>
  <sheetData>
    <row r="2" spans="1:11" ht="12.75">
      <c r="A2" s="333" t="s">
        <v>266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1" ht="20.25" customHeight="1">
      <c r="A3" s="333" t="s">
        <v>698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</row>
    <row r="4" spans="1:11" ht="12.75">
      <c r="A4" s="89"/>
    </row>
    <row r="5" spans="1:11" ht="12.75">
      <c r="A5" s="317" t="s">
        <v>437</v>
      </c>
      <c r="B5" s="317"/>
      <c r="C5" s="317"/>
      <c r="D5" s="317"/>
      <c r="E5" s="317"/>
      <c r="F5" s="317"/>
      <c r="G5" s="317"/>
      <c r="H5" s="317"/>
    </row>
    <row r="7" spans="1:11" ht="37.5" customHeight="1">
      <c r="A7" s="339" t="s">
        <v>111</v>
      </c>
      <c r="B7" s="339"/>
      <c r="C7" s="318" t="s">
        <v>400</v>
      </c>
      <c r="D7" s="318" t="s">
        <v>401</v>
      </c>
      <c r="E7" s="318" t="s">
        <v>402</v>
      </c>
      <c r="F7" s="318" t="s">
        <v>403</v>
      </c>
      <c r="G7" s="318" t="s">
        <v>261</v>
      </c>
      <c r="H7" s="318" t="s">
        <v>262</v>
      </c>
      <c r="I7" s="318" t="s">
        <v>263</v>
      </c>
      <c r="J7" s="318" t="s">
        <v>264</v>
      </c>
      <c r="K7" s="318" t="s">
        <v>265</v>
      </c>
    </row>
    <row r="8" spans="1:11" ht="15" customHeight="1">
      <c r="A8" s="79" t="s">
        <v>119</v>
      </c>
      <c r="B8" s="79" t="s">
        <v>112</v>
      </c>
      <c r="C8" s="340"/>
      <c r="D8" s="334" t="s">
        <v>404</v>
      </c>
      <c r="E8" s="334" t="s">
        <v>395</v>
      </c>
      <c r="F8" s="334"/>
      <c r="G8" s="334"/>
      <c r="H8" s="334"/>
      <c r="I8" s="334"/>
      <c r="J8" s="334"/>
      <c r="K8" s="334"/>
    </row>
    <row r="9" spans="1:11">
      <c r="A9" s="88" t="s">
        <v>117</v>
      </c>
      <c r="B9" s="90">
        <v>1</v>
      </c>
      <c r="C9" s="90"/>
      <c r="D9" s="330" t="s">
        <v>21</v>
      </c>
      <c r="E9" s="331"/>
      <c r="F9" s="331"/>
      <c r="G9" s="331"/>
      <c r="H9" s="331"/>
      <c r="I9" s="331"/>
      <c r="J9" s="331"/>
      <c r="K9" s="332"/>
    </row>
    <row r="10" spans="1:11" ht="30.75" customHeight="1">
      <c r="A10" s="323" t="s">
        <v>117</v>
      </c>
      <c r="B10" s="323" t="s">
        <v>110</v>
      </c>
      <c r="C10" s="323" t="s">
        <v>260</v>
      </c>
      <c r="D10" s="327" t="s">
        <v>90</v>
      </c>
      <c r="E10" s="42" t="s">
        <v>405</v>
      </c>
      <c r="F10" s="30" t="s">
        <v>293</v>
      </c>
      <c r="G10" s="33">
        <v>91486</v>
      </c>
      <c r="H10" s="33">
        <v>91486</v>
      </c>
      <c r="I10" s="33">
        <v>95369</v>
      </c>
      <c r="J10" s="31">
        <f>I10/G10*100</f>
        <v>104.24436525807228</v>
      </c>
      <c r="K10" s="31">
        <f t="shared" ref="K10:K20" si="0">I10/H10*100</f>
        <v>104.24436525807228</v>
      </c>
    </row>
    <row r="11" spans="1:11" ht="49.5" customHeight="1">
      <c r="A11" s="324"/>
      <c r="B11" s="324"/>
      <c r="C11" s="324"/>
      <c r="D11" s="328"/>
      <c r="E11" s="42" t="s">
        <v>406</v>
      </c>
      <c r="F11" s="30" t="s">
        <v>407</v>
      </c>
      <c r="G11" s="31">
        <v>8744.9</v>
      </c>
      <c r="H11" s="31">
        <v>8695.1</v>
      </c>
      <c r="I11" s="31">
        <v>8652.6</v>
      </c>
      <c r="J11" s="31">
        <f t="shared" ref="J11:J20" si="1">I11/G11*100</f>
        <v>98.944527667554809</v>
      </c>
      <c r="K11" s="31">
        <f t="shared" si="0"/>
        <v>99.511218962404115</v>
      </c>
    </row>
    <row r="12" spans="1:11" ht="31.5" customHeight="1">
      <c r="A12" s="319" t="s">
        <v>117</v>
      </c>
      <c r="B12" s="319">
        <v>1</v>
      </c>
      <c r="C12" s="319">
        <v>463</v>
      </c>
      <c r="D12" s="321" t="s">
        <v>284</v>
      </c>
      <c r="E12" s="42" t="s">
        <v>405</v>
      </c>
      <c r="F12" s="30" t="s">
        <v>293</v>
      </c>
      <c r="G12" s="91">
        <v>5550</v>
      </c>
      <c r="H12" s="91">
        <v>5550</v>
      </c>
      <c r="I12" s="31">
        <v>5823</v>
      </c>
      <c r="J12" s="31">
        <f>I12/G12*100</f>
        <v>104.91891891891892</v>
      </c>
      <c r="K12" s="31">
        <f>I12/H12*100</f>
        <v>104.91891891891892</v>
      </c>
    </row>
    <row r="13" spans="1:11" ht="49.5" customHeight="1">
      <c r="A13" s="320"/>
      <c r="B13" s="320"/>
      <c r="C13" s="320"/>
      <c r="D13" s="322"/>
      <c r="E13" s="42" t="s">
        <v>406</v>
      </c>
      <c r="F13" s="30" t="s">
        <v>407</v>
      </c>
      <c r="G13" s="31">
        <v>201.4</v>
      </c>
      <c r="H13" s="31">
        <v>200.3</v>
      </c>
      <c r="I13" s="31">
        <v>199.3</v>
      </c>
      <c r="J13" s="31">
        <f>I13/G13*100</f>
        <v>98.957298907646475</v>
      </c>
      <c r="K13" s="31">
        <f>I13/H13*100</f>
        <v>99.50074887668498</v>
      </c>
    </row>
    <row r="14" spans="1:11" ht="32.25" customHeight="1">
      <c r="A14" s="319" t="s">
        <v>117</v>
      </c>
      <c r="B14" s="319">
        <v>1</v>
      </c>
      <c r="C14" s="319">
        <v>463</v>
      </c>
      <c r="D14" s="321" t="s">
        <v>91</v>
      </c>
      <c r="E14" s="42" t="s">
        <v>405</v>
      </c>
      <c r="F14" s="30" t="s">
        <v>293</v>
      </c>
      <c r="G14" s="91">
        <v>23708</v>
      </c>
      <c r="H14" s="91">
        <v>23708</v>
      </c>
      <c r="I14" s="91">
        <v>23574</v>
      </c>
      <c r="J14" s="31">
        <f t="shared" si="1"/>
        <v>99.434789944322588</v>
      </c>
      <c r="K14" s="31">
        <f t="shared" si="0"/>
        <v>99.434789944322588</v>
      </c>
    </row>
    <row r="15" spans="1:11" ht="38.25" customHeight="1">
      <c r="A15" s="320"/>
      <c r="B15" s="320"/>
      <c r="C15" s="320"/>
      <c r="D15" s="322"/>
      <c r="E15" s="42" t="s">
        <v>408</v>
      </c>
      <c r="F15" s="30" t="s">
        <v>407</v>
      </c>
      <c r="G15" s="31">
        <v>1969.7</v>
      </c>
      <c r="H15" s="31">
        <v>1958.5</v>
      </c>
      <c r="I15" s="31">
        <v>1949</v>
      </c>
      <c r="J15" s="31">
        <f t="shared" si="1"/>
        <v>98.949078539879167</v>
      </c>
      <c r="K15" s="31">
        <f t="shared" si="0"/>
        <v>99.51493489915751</v>
      </c>
    </row>
    <row r="16" spans="1:11" ht="15.75" customHeight="1">
      <c r="A16" s="319" t="s">
        <v>117</v>
      </c>
      <c r="B16" s="319">
        <v>1</v>
      </c>
      <c r="C16" s="319">
        <v>463</v>
      </c>
      <c r="D16" s="321" t="s">
        <v>92</v>
      </c>
      <c r="E16" s="42" t="s">
        <v>93</v>
      </c>
      <c r="F16" s="30" t="s">
        <v>293</v>
      </c>
      <c r="G16" s="91">
        <v>1200</v>
      </c>
      <c r="H16" s="91">
        <v>1212</v>
      </c>
      <c r="I16" s="91">
        <v>1342</v>
      </c>
      <c r="J16" s="31">
        <f t="shared" si="1"/>
        <v>111.83333333333334</v>
      </c>
      <c r="K16" s="31">
        <f t="shared" si="0"/>
        <v>110.72607260726073</v>
      </c>
    </row>
    <row r="17" spans="1:11" ht="36" customHeight="1">
      <c r="A17" s="320"/>
      <c r="B17" s="320"/>
      <c r="C17" s="320"/>
      <c r="D17" s="322"/>
      <c r="E17" s="42" t="s">
        <v>408</v>
      </c>
      <c r="F17" s="30" t="s">
        <v>407</v>
      </c>
      <c r="G17" s="31">
        <v>2191</v>
      </c>
      <c r="H17" s="31">
        <v>2178.5</v>
      </c>
      <c r="I17" s="31">
        <v>2167.9</v>
      </c>
      <c r="J17" s="31">
        <f t="shared" si="1"/>
        <v>98.945686900958478</v>
      </c>
      <c r="K17" s="31">
        <f t="shared" si="0"/>
        <v>99.513426669726883</v>
      </c>
    </row>
    <row r="18" spans="1:11" ht="22.5" customHeight="1">
      <c r="A18" s="319" t="s">
        <v>117</v>
      </c>
      <c r="B18" s="319">
        <v>1</v>
      </c>
      <c r="C18" s="319">
        <v>463</v>
      </c>
      <c r="D18" s="321" t="s">
        <v>294</v>
      </c>
      <c r="E18" s="42" t="s">
        <v>94</v>
      </c>
      <c r="F18" s="30" t="s">
        <v>293</v>
      </c>
      <c r="G18" s="91">
        <v>89808</v>
      </c>
      <c r="H18" s="91">
        <v>89808</v>
      </c>
      <c r="I18" s="91">
        <v>90099</v>
      </c>
      <c r="J18" s="31">
        <f t="shared" si="1"/>
        <v>100.32402458578301</v>
      </c>
      <c r="K18" s="31">
        <f t="shared" si="0"/>
        <v>100.32402458578301</v>
      </c>
    </row>
    <row r="19" spans="1:11" ht="48.75" customHeight="1">
      <c r="A19" s="320"/>
      <c r="B19" s="320"/>
      <c r="C19" s="320"/>
      <c r="D19" s="322"/>
      <c r="E19" s="42" t="s">
        <v>408</v>
      </c>
      <c r="F19" s="30" t="s">
        <v>407</v>
      </c>
      <c r="G19" s="31">
        <v>1638.7</v>
      </c>
      <c r="H19" s="31">
        <v>1629.3</v>
      </c>
      <c r="I19" s="31">
        <v>1621.3</v>
      </c>
      <c r="J19" s="31">
        <f t="shared" si="1"/>
        <v>98.938182705803385</v>
      </c>
      <c r="K19" s="31">
        <f t="shared" si="0"/>
        <v>99.508991591481006</v>
      </c>
    </row>
    <row r="20" spans="1:11" ht="22.5">
      <c r="A20" s="337" t="s">
        <v>117</v>
      </c>
      <c r="B20" s="319">
        <v>1</v>
      </c>
      <c r="C20" s="319">
        <v>463</v>
      </c>
      <c r="D20" s="321" t="s">
        <v>295</v>
      </c>
      <c r="E20" s="42" t="s">
        <v>541</v>
      </c>
      <c r="F20" s="30" t="s">
        <v>293</v>
      </c>
      <c r="G20" s="91">
        <v>12</v>
      </c>
      <c r="H20" s="91">
        <v>12</v>
      </c>
      <c r="I20" s="31">
        <v>12</v>
      </c>
      <c r="J20" s="31">
        <f t="shared" si="1"/>
        <v>100</v>
      </c>
      <c r="K20" s="31">
        <f t="shared" si="0"/>
        <v>100</v>
      </c>
    </row>
    <row r="21" spans="1:11" ht="33.75">
      <c r="A21" s="338"/>
      <c r="B21" s="320"/>
      <c r="C21" s="320"/>
      <c r="D21" s="322"/>
      <c r="E21" s="42" t="s">
        <v>408</v>
      </c>
      <c r="F21" s="30" t="s">
        <v>407</v>
      </c>
      <c r="G21" s="31">
        <v>1648.3</v>
      </c>
      <c r="H21" s="31">
        <v>1638.9</v>
      </c>
      <c r="I21" s="31">
        <v>1630.9</v>
      </c>
      <c r="J21" s="31">
        <f>I21/G21*100</f>
        <v>98.944366923496943</v>
      </c>
      <c r="K21" s="31">
        <f>I21/H21*100</f>
        <v>99.511867716151087</v>
      </c>
    </row>
    <row r="22" spans="1:11" ht="13.5" customHeight="1">
      <c r="A22" s="88" t="s">
        <v>117</v>
      </c>
      <c r="B22" s="90">
        <v>2</v>
      </c>
      <c r="C22" s="90"/>
      <c r="D22" s="330" t="s">
        <v>193</v>
      </c>
      <c r="E22" s="331"/>
      <c r="F22" s="331"/>
      <c r="G22" s="331"/>
      <c r="H22" s="331"/>
      <c r="I22" s="331"/>
      <c r="J22" s="331"/>
      <c r="K22" s="332"/>
    </row>
    <row r="23" spans="1:11" ht="22.5" customHeight="1">
      <c r="A23" s="323" t="s">
        <v>117</v>
      </c>
      <c r="B23" s="323" t="s">
        <v>109</v>
      </c>
      <c r="C23" s="325" t="s">
        <v>260</v>
      </c>
      <c r="D23" s="327" t="s">
        <v>285</v>
      </c>
      <c r="E23" s="42" t="s">
        <v>405</v>
      </c>
      <c r="F23" s="30" t="s">
        <v>293</v>
      </c>
      <c r="G23" s="91">
        <v>63880</v>
      </c>
      <c r="H23" s="91">
        <v>63881</v>
      </c>
      <c r="I23" s="31">
        <v>20449</v>
      </c>
      <c r="J23" s="31">
        <f>I23/G23*100</f>
        <v>32.011584220413276</v>
      </c>
      <c r="K23" s="31">
        <f>I23/H23*100</f>
        <v>32.011083107653292</v>
      </c>
    </row>
    <row r="24" spans="1:11" ht="37.5" customHeight="1">
      <c r="A24" s="324"/>
      <c r="B24" s="324"/>
      <c r="C24" s="326"/>
      <c r="D24" s="328"/>
      <c r="E24" s="42" t="s">
        <v>406</v>
      </c>
      <c r="F24" s="30" t="s">
        <v>407</v>
      </c>
      <c r="G24" s="31">
        <v>20150</v>
      </c>
      <c r="H24" s="31">
        <v>22044.1</v>
      </c>
      <c r="I24" s="31">
        <v>20493.5</v>
      </c>
      <c r="J24" s="31">
        <f t="shared" ref="J24:J29" si="2">I24/G24*100</f>
        <v>101.7047146401985</v>
      </c>
      <c r="K24" s="31">
        <f t="shared" ref="K24:K29" si="3">I24/H24*100</f>
        <v>92.965918318280188</v>
      </c>
    </row>
    <row r="25" spans="1:11" ht="22.5">
      <c r="A25" s="323" t="s">
        <v>117</v>
      </c>
      <c r="B25" s="323" t="s">
        <v>109</v>
      </c>
      <c r="C25" s="325" t="s">
        <v>260</v>
      </c>
      <c r="D25" s="329" t="s">
        <v>296</v>
      </c>
      <c r="E25" s="42" t="s">
        <v>542</v>
      </c>
      <c r="F25" s="30" t="s">
        <v>293</v>
      </c>
      <c r="G25" s="91">
        <v>15</v>
      </c>
      <c r="H25" s="91">
        <v>15</v>
      </c>
      <c r="I25" s="30">
        <v>6</v>
      </c>
      <c r="J25" s="31">
        <f t="shared" si="2"/>
        <v>40</v>
      </c>
      <c r="K25" s="31">
        <f t="shared" si="3"/>
        <v>40</v>
      </c>
    </row>
    <row r="26" spans="1:11" ht="38.25" customHeight="1">
      <c r="A26" s="324"/>
      <c r="B26" s="324"/>
      <c r="C26" s="326"/>
      <c r="D26" s="329"/>
      <c r="E26" s="42" t="s">
        <v>408</v>
      </c>
      <c r="F26" s="30" t="s">
        <v>407</v>
      </c>
      <c r="G26" s="31">
        <v>953.6</v>
      </c>
      <c r="H26" s="31">
        <v>966.6</v>
      </c>
      <c r="I26" s="31">
        <v>959.6</v>
      </c>
      <c r="J26" s="31">
        <f t="shared" si="2"/>
        <v>100.62919463087248</v>
      </c>
      <c r="K26" s="31">
        <f t="shared" si="3"/>
        <v>99.275812124974138</v>
      </c>
    </row>
    <row r="27" spans="1:11" ht="22.5">
      <c r="A27" s="323" t="s">
        <v>117</v>
      </c>
      <c r="B27" s="323" t="s">
        <v>109</v>
      </c>
      <c r="C27" s="325" t="s">
        <v>260</v>
      </c>
      <c r="D27" s="329" t="s">
        <v>297</v>
      </c>
      <c r="E27" s="42" t="s">
        <v>542</v>
      </c>
      <c r="F27" s="30" t="s">
        <v>293</v>
      </c>
      <c r="G27" s="91">
        <v>22</v>
      </c>
      <c r="H27" s="91">
        <v>22</v>
      </c>
      <c r="I27" s="29">
        <v>17</v>
      </c>
      <c r="J27" s="31">
        <f t="shared" si="2"/>
        <v>77.272727272727266</v>
      </c>
      <c r="K27" s="31">
        <f t="shared" si="3"/>
        <v>77.272727272727266</v>
      </c>
    </row>
    <row r="28" spans="1:11" ht="36.75" customHeight="1">
      <c r="A28" s="324"/>
      <c r="B28" s="324"/>
      <c r="C28" s="326"/>
      <c r="D28" s="329"/>
      <c r="E28" s="42" t="s">
        <v>408</v>
      </c>
      <c r="F28" s="30" t="s">
        <v>407</v>
      </c>
      <c r="G28" s="31">
        <v>2325</v>
      </c>
      <c r="H28" s="31">
        <v>2356.6999999999998</v>
      </c>
      <c r="I28" s="31">
        <v>2339.6</v>
      </c>
      <c r="J28" s="31">
        <f t="shared" si="2"/>
        <v>100.62795698924731</v>
      </c>
      <c r="K28" s="31">
        <f t="shared" si="3"/>
        <v>99.274409131412582</v>
      </c>
    </row>
    <row r="29" spans="1:11" ht="22.5">
      <c r="A29" s="323" t="s">
        <v>117</v>
      </c>
      <c r="B29" s="323" t="s">
        <v>109</v>
      </c>
      <c r="C29" s="325" t="s">
        <v>260</v>
      </c>
      <c r="D29" s="329" t="s">
        <v>298</v>
      </c>
      <c r="E29" s="42" t="s">
        <v>542</v>
      </c>
      <c r="F29" s="30" t="s">
        <v>293</v>
      </c>
      <c r="G29" s="91">
        <v>2300.3000000000002</v>
      </c>
      <c r="H29" s="91">
        <v>2516.5</v>
      </c>
      <c r="I29" s="31">
        <v>734</v>
      </c>
      <c r="J29" s="31">
        <f t="shared" si="2"/>
        <v>31.90888145024562</v>
      </c>
      <c r="K29" s="31">
        <f t="shared" si="3"/>
        <v>29.167494536061987</v>
      </c>
    </row>
    <row r="30" spans="1:11" ht="38.25" customHeight="1">
      <c r="A30" s="324"/>
      <c r="B30" s="324"/>
      <c r="C30" s="326"/>
      <c r="D30" s="329"/>
      <c r="E30" s="42" t="s">
        <v>408</v>
      </c>
      <c r="F30" s="30" t="s">
        <v>407</v>
      </c>
      <c r="G30" s="31">
        <v>6951.2</v>
      </c>
      <c r="H30" s="31">
        <v>7045.8</v>
      </c>
      <c r="I30" s="31">
        <v>6994.5</v>
      </c>
      <c r="J30" s="31">
        <f t="shared" ref="J30:J40" si="4">I30/G30*100</f>
        <v>100.62291402923236</v>
      </c>
      <c r="K30" s="31">
        <f t="shared" ref="K30:K40" si="5">I30/H30*100</f>
        <v>99.271906667802085</v>
      </c>
    </row>
    <row r="31" spans="1:11" ht="14.25" customHeight="1">
      <c r="A31" s="323" t="s">
        <v>117</v>
      </c>
      <c r="B31" s="323" t="s">
        <v>109</v>
      </c>
      <c r="C31" s="323" t="s">
        <v>260</v>
      </c>
      <c r="D31" s="327" t="s">
        <v>299</v>
      </c>
      <c r="E31" s="42" t="s">
        <v>300</v>
      </c>
      <c r="F31" s="30" t="s">
        <v>123</v>
      </c>
      <c r="G31" s="30">
        <v>5757</v>
      </c>
      <c r="H31" s="30">
        <v>5757</v>
      </c>
      <c r="I31" s="31">
        <v>5690</v>
      </c>
      <c r="J31" s="31">
        <f t="shared" si="4"/>
        <v>98.836199409414633</v>
      </c>
      <c r="K31" s="31">
        <f t="shared" si="5"/>
        <v>98.836199409414633</v>
      </c>
    </row>
    <row r="32" spans="1:11" ht="33.75">
      <c r="A32" s="324"/>
      <c r="B32" s="324"/>
      <c r="C32" s="324"/>
      <c r="D32" s="328"/>
      <c r="E32" s="42" t="s">
        <v>409</v>
      </c>
      <c r="F32" s="30" t="s">
        <v>407</v>
      </c>
      <c r="G32" s="31">
        <v>689.2</v>
      </c>
      <c r="H32" s="31">
        <v>689.6</v>
      </c>
      <c r="I32" s="31">
        <v>670.7</v>
      </c>
      <c r="J32" s="31">
        <f t="shared" si="4"/>
        <v>97.315728380731287</v>
      </c>
      <c r="K32" s="31">
        <f t="shared" si="5"/>
        <v>97.259280742459396</v>
      </c>
    </row>
    <row r="33" spans="1:11" ht="16.5" customHeight="1">
      <c r="A33" s="323" t="s">
        <v>117</v>
      </c>
      <c r="B33" s="323" t="s">
        <v>109</v>
      </c>
      <c r="C33" s="323" t="s">
        <v>260</v>
      </c>
      <c r="D33" s="327" t="s">
        <v>301</v>
      </c>
      <c r="E33" s="42" t="s">
        <v>300</v>
      </c>
      <c r="F33" s="30" t="s">
        <v>123</v>
      </c>
      <c r="G33" s="92">
        <v>2000</v>
      </c>
      <c r="H33" s="92">
        <v>2000</v>
      </c>
      <c r="I33" s="31">
        <v>2093</v>
      </c>
      <c r="J33" s="31">
        <f t="shared" si="4"/>
        <v>104.65</v>
      </c>
      <c r="K33" s="31">
        <f t="shared" si="5"/>
        <v>104.65</v>
      </c>
    </row>
    <row r="34" spans="1:11" ht="33.75">
      <c r="A34" s="324"/>
      <c r="B34" s="324"/>
      <c r="C34" s="324"/>
      <c r="D34" s="328"/>
      <c r="E34" s="42" t="s">
        <v>409</v>
      </c>
      <c r="F34" s="30" t="s">
        <v>407</v>
      </c>
      <c r="G34" s="31">
        <v>461.4</v>
      </c>
      <c r="H34" s="31">
        <v>461.7</v>
      </c>
      <c r="I34" s="31">
        <v>449</v>
      </c>
      <c r="J34" s="31">
        <f t="shared" si="4"/>
        <v>97.31252709146078</v>
      </c>
      <c r="K34" s="31">
        <f t="shared" si="5"/>
        <v>97.249296079705445</v>
      </c>
    </row>
    <row r="35" spans="1:11" ht="20.25" customHeight="1">
      <c r="A35" s="323" t="s">
        <v>117</v>
      </c>
      <c r="B35" s="323" t="s">
        <v>109</v>
      </c>
      <c r="C35" s="323" t="s">
        <v>260</v>
      </c>
      <c r="D35" s="327" t="s">
        <v>271</v>
      </c>
      <c r="E35" s="42" t="s">
        <v>543</v>
      </c>
      <c r="F35" s="30" t="s">
        <v>293</v>
      </c>
      <c r="G35" s="29">
        <v>4447</v>
      </c>
      <c r="H35" s="29">
        <v>4447</v>
      </c>
      <c r="I35" s="31">
        <v>4447</v>
      </c>
      <c r="J35" s="31">
        <f t="shared" si="4"/>
        <v>100</v>
      </c>
      <c r="K35" s="31">
        <f t="shared" si="5"/>
        <v>100</v>
      </c>
    </row>
    <row r="36" spans="1:11" ht="51.75" customHeight="1">
      <c r="A36" s="324"/>
      <c r="B36" s="324"/>
      <c r="C36" s="324"/>
      <c r="D36" s="328"/>
      <c r="E36" s="42" t="s">
        <v>408</v>
      </c>
      <c r="F36" s="30" t="s">
        <v>407</v>
      </c>
      <c r="G36" s="31">
        <v>436.6</v>
      </c>
      <c r="H36" s="31">
        <v>436.9</v>
      </c>
      <c r="I36" s="31">
        <v>424.9</v>
      </c>
      <c r="J36" s="31">
        <f t="shared" si="4"/>
        <v>97.320201557489682</v>
      </c>
      <c r="K36" s="31">
        <f t="shared" si="5"/>
        <v>97.25337605859464</v>
      </c>
    </row>
    <row r="37" spans="1:11" ht="15.75" customHeight="1">
      <c r="A37" s="323" t="s">
        <v>117</v>
      </c>
      <c r="B37" s="323" t="s">
        <v>109</v>
      </c>
      <c r="C37" s="325" t="s">
        <v>260</v>
      </c>
      <c r="D37" s="327" t="s">
        <v>302</v>
      </c>
      <c r="E37" s="42" t="s">
        <v>544</v>
      </c>
      <c r="F37" s="30" t="s">
        <v>293</v>
      </c>
      <c r="G37" s="92">
        <v>15</v>
      </c>
      <c r="H37" s="92">
        <v>15</v>
      </c>
      <c r="I37" s="91">
        <v>15</v>
      </c>
      <c r="J37" s="31">
        <f t="shared" si="4"/>
        <v>100</v>
      </c>
      <c r="K37" s="31">
        <f t="shared" si="5"/>
        <v>100</v>
      </c>
    </row>
    <row r="38" spans="1:11" ht="42.75" customHeight="1">
      <c r="A38" s="324"/>
      <c r="B38" s="324"/>
      <c r="C38" s="326"/>
      <c r="D38" s="328"/>
      <c r="E38" s="42" t="s">
        <v>408</v>
      </c>
      <c r="F38" s="30" t="s">
        <v>407</v>
      </c>
      <c r="G38" s="31">
        <v>230.1</v>
      </c>
      <c r="H38" s="31">
        <v>230.2</v>
      </c>
      <c r="I38" s="31">
        <v>223.9</v>
      </c>
      <c r="J38" s="31">
        <f t="shared" si="4"/>
        <v>97.305519339417643</v>
      </c>
      <c r="K38" s="31">
        <f t="shared" si="5"/>
        <v>97.263249348392705</v>
      </c>
    </row>
    <row r="39" spans="1:11" ht="14.25" customHeight="1">
      <c r="A39" s="323" t="s">
        <v>117</v>
      </c>
      <c r="B39" s="323" t="s">
        <v>109</v>
      </c>
      <c r="C39" s="325" t="s">
        <v>260</v>
      </c>
      <c r="D39" s="327" t="s">
        <v>303</v>
      </c>
      <c r="E39" s="42" t="s">
        <v>544</v>
      </c>
      <c r="F39" s="30" t="s">
        <v>293</v>
      </c>
      <c r="G39" s="91">
        <v>4</v>
      </c>
      <c r="H39" s="91">
        <v>4</v>
      </c>
      <c r="I39" s="91">
        <v>4</v>
      </c>
      <c r="J39" s="31">
        <f t="shared" si="4"/>
        <v>100</v>
      </c>
      <c r="K39" s="31">
        <f t="shared" si="5"/>
        <v>100</v>
      </c>
    </row>
    <row r="40" spans="1:11" ht="34.5" customHeight="1">
      <c r="A40" s="324"/>
      <c r="B40" s="324"/>
      <c r="C40" s="326"/>
      <c r="D40" s="328"/>
      <c r="E40" s="42" t="s">
        <v>408</v>
      </c>
      <c r="F40" s="30" t="s">
        <v>407</v>
      </c>
      <c r="G40" s="31">
        <v>174.5</v>
      </c>
      <c r="H40" s="31">
        <v>174.6</v>
      </c>
      <c r="I40" s="31">
        <v>169.8</v>
      </c>
      <c r="J40" s="31">
        <f t="shared" si="4"/>
        <v>97.306590257879662</v>
      </c>
      <c r="K40" s="31">
        <f t="shared" si="5"/>
        <v>97.250859106529219</v>
      </c>
    </row>
    <row r="41" spans="1:11" ht="12.75" customHeight="1">
      <c r="A41" s="88" t="s">
        <v>117</v>
      </c>
      <c r="B41" s="90">
        <v>4</v>
      </c>
      <c r="C41" s="90"/>
      <c r="D41" s="330" t="s">
        <v>73</v>
      </c>
      <c r="E41" s="331"/>
      <c r="F41" s="331"/>
      <c r="G41" s="331"/>
      <c r="H41" s="331"/>
      <c r="I41" s="331"/>
      <c r="J41" s="331"/>
      <c r="K41" s="332"/>
    </row>
    <row r="42" spans="1:11" ht="61.5" customHeight="1">
      <c r="A42" s="323" t="s">
        <v>117</v>
      </c>
      <c r="B42" s="323" t="s">
        <v>122</v>
      </c>
      <c r="C42" s="323" t="s">
        <v>260</v>
      </c>
      <c r="D42" s="321" t="s">
        <v>286</v>
      </c>
      <c r="E42" s="93" t="s">
        <v>430</v>
      </c>
      <c r="F42" s="73" t="s">
        <v>125</v>
      </c>
      <c r="G42" s="94">
        <v>18</v>
      </c>
      <c r="H42" s="94">
        <v>18</v>
      </c>
      <c r="I42" s="30">
        <v>18</v>
      </c>
      <c r="J42" s="31">
        <f>I42/G42*100</f>
        <v>100</v>
      </c>
      <c r="K42" s="31">
        <f>I42/H42*100</f>
        <v>100</v>
      </c>
    </row>
    <row r="43" spans="1:11" ht="33.75">
      <c r="A43" s="324"/>
      <c r="B43" s="324"/>
      <c r="C43" s="324"/>
      <c r="D43" s="336"/>
      <c r="E43" s="42" t="s">
        <v>406</v>
      </c>
      <c r="F43" s="30" t="s">
        <v>407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</row>
    <row r="44" spans="1:11" ht="45" customHeight="1">
      <c r="A44" s="323" t="s">
        <v>117</v>
      </c>
      <c r="B44" s="323" t="s">
        <v>122</v>
      </c>
      <c r="C44" s="325" t="s">
        <v>260</v>
      </c>
      <c r="D44" s="321" t="s">
        <v>304</v>
      </c>
      <c r="E44" s="95" t="s">
        <v>305</v>
      </c>
      <c r="F44" s="78" t="s">
        <v>125</v>
      </c>
      <c r="G44" s="96">
        <v>76</v>
      </c>
      <c r="H44" s="96">
        <v>76</v>
      </c>
      <c r="I44" s="30">
        <v>80</v>
      </c>
      <c r="J44" s="31">
        <f>I44/G44*100</f>
        <v>105.26315789473684</v>
      </c>
      <c r="K44" s="31">
        <f>I44/H44*100</f>
        <v>105.26315789473684</v>
      </c>
    </row>
    <row r="45" spans="1:11" ht="33.75">
      <c r="A45" s="324"/>
      <c r="B45" s="324"/>
      <c r="C45" s="326"/>
      <c r="D45" s="322"/>
      <c r="E45" s="42" t="s">
        <v>408</v>
      </c>
      <c r="F45" s="30" t="s">
        <v>407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</row>
    <row r="46" spans="1:11" ht="48" customHeight="1">
      <c r="A46" s="323" t="s">
        <v>117</v>
      </c>
      <c r="B46" s="323" t="s">
        <v>122</v>
      </c>
      <c r="C46" s="323" t="s">
        <v>260</v>
      </c>
      <c r="D46" s="335" t="s">
        <v>272</v>
      </c>
      <c r="E46" s="42" t="s">
        <v>306</v>
      </c>
      <c r="F46" s="30" t="s">
        <v>293</v>
      </c>
      <c r="G46" s="30">
        <v>9</v>
      </c>
      <c r="H46" s="30">
        <v>9</v>
      </c>
      <c r="I46" s="91">
        <v>9</v>
      </c>
      <c r="J46" s="31">
        <f>I46/G46*100</f>
        <v>100</v>
      </c>
      <c r="K46" s="31">
        <f>I46/H46*100</f>
        <v>100</v>
      </c>
    </row>
    <row r="47" spans="1:11" ht="56.25" customHeight="1">
      <c r="A47" s="324"/>
      <c r="B47" s="324"/>
      <c r="C47" s="324"/>
      <c r="D47" s="328"/>
      <c r="E47" s="42" t="s">
        <v>74</v>
      </c>
      <c r="F47" s="30" t="s">
        <v>407</v>
      </c>
      <c r="G47" s="31">
        <v>2512.8000000000002</v>
      </c>
      <c r="H47" s="31">
        <v>2414.1999999999998</v>
      </c>
      <c r="I47" s="31">
        <v>2344.5</v>
      </c>
      <c r="J47" s="31">
        <f>I47/G47*100</f>
        <v>93.302292263610312</v>
      </c>
      <c r="K47" s="31">
        <f>I47/H47*100</f>
        <v>97.112915251429058</v>
      </c>
    </row>
    <row r="48" spans="1:11" ht="22.5" customHeight="1">
      <c r="A48" s="323" t="s">
        <v>117</v>
      </c>
      <c r="B48" s="323" t="s">
        <v>122</v>
      </c>
      <c r="C48" s="323" t="s">
        <v>260</v>
      </c>
      <c r="D48" s="327" t="s">
        <v>307</v>
      </c>
      <c r="E48" s="42" t="s">
        <v>273</v>
      </c>
      <c r="F48" s="30" t="s">
        <v>545</v>
      </c>
      <c r="G48" s="97">
        <v>10</v>
      </c>
      <c r="H48" s="97">
        <v>10</v>
      </c>
      <c r="I48" s="97">
        <v>10</v>
      </c>
      <c r="J48" s="31">
        <f>I48/G48*100</f>
        <v>100</v>
      </c>
      <c r="K48" s="31">
        <f>I48/H48*100</f>
        <v>100</v>
      </c>
    </row>
    <row r="49" spans="1:11" ht="45" customHeight="1">
      <c r="A49" s="324"/>
      <c r="B49" s="324"/>
      <c r="C49" s="324"/>
      <c r="D49" s="328"/>
      <c r="E49" s="42" t="s">
        <v>408</v>
      </c>
      <c r="F49" s="30" t="s">
        <v>407</v>
      </c>
      <c r="G49" s="31">
        <v>1054.5</v>
      </c>
      <c r="H49" s="31">
        <v>1013.1</v>
      </c>
      <c r="I49" s="31">
        <v>984</v>
      </c>
      <c r="J49" s="31">
        <f>I49/G49*100</f>
        <v>93.314366998577526</v>
      </c>
      <c r="K49" s="31">
        <f>I49/H49*100</f>
        <v>97.127628072253486</v>
      </c>
    </row>
  </sheetData>
  <mergeCells count="92">
    <mergeCell ref="B10:B11"/>
    <mergeCell ref="C10:C11"/>
    <mergeCell ref="D10:D11"/>
    <mergeCell ref="A5:H5"/>
    <mergeCell ref="A7:B7"/>
    <mergeCell ref="C7:C8"/>
    <mergeCell ref="D7:D8"/>
    <mergeCell ref="E7:E8"/>
    <mergeCell ref="F7:F8"/>
    <mergeCell ref="G7:G8"/>
    <mergeCell ref="H7:H8"/>
    <mergeCell ref="A23:A24"/>
    <mergeCell ref="B23:B24"/>
    <mergeCell ref="C23:C24"/>
    <mergeCell ref="D23:D24"/>
    <mergeCell ref="A18:A19"/>
    <mergeCell ref="B18:B19"/>
    <mergeCell ref="C18:C19"/>
    <mergeCell ref="D18:D19"/>
    <mergeCell ref="A20:A21"/>
    <mergeCell ref="D41:K41"/>
    <mergeCell ref="A42:A43"/>
    <mergeCell ref="B42:B43"/>
    <mergeCell ref="C42:C43"/>
    <mergeCell ref="D42:D43"/>
    <mergeCell ref="A48:A49"/>
    <mergeCell ref="B48:B49"/>
    <mergeCell ref="C48:C49"/>
    <mergeCell ref="D48:D49"/>
    <mergeCell ref="A44:A45"/>
    <mergeCell ref="B44:B45"/>
    <mergeCell ref="C44:C45"/>
    <mergeCell ref="D44:D45"/>
    <mergeCell ref="A46:A47"/>
    <mergeCell ref="B46:B47"/>
    <mergeCell ref="C46:C47"/>
    <mergeCell ref="D46:D47"/>
    <mergeCell ref="A2:K2"/>
    <mergeCell ref="A3:K3"/>
    <mergeCell ref="A16:A17"/>
    <mergeCell ref="B16:B17"/>
    <mergeCell ref="C16:C17"/>
    <mergeCell ref="D16:D17"/>
    <mergeCell ref="A12:A13"/>
    <mergeCell ref="I7:I8"/>
    <mergeCell ref="J7:J8"/>
    <mergeCell ref="K7:K8"/>
    <mergeCell ref="A14:A15"/>
    <mergeCell ref="B14:B15"/>
    <mergeCell ref="C14:C15"/>
    <mergeCell ref="D14:D15"/>
    <mergeCell ref="D9:K9"/>
    <mergeCell ref="A10:A11"/>
    <mergeCell ref="A29:A30"/>
    <mergeCell ref="B29:B30"/>
    <mergeCell ref="C29:C30"/>
    <mergeCell ref="D29:D30"/>
    <mergeCell ref="B20:B21"/>
    <mergeCell ref="C20:C21"/>
    <mergeCell ref="D20:D21"/>
    <mergeCell ref="A27:A28"/>
    <mergeCell ref="B27:B28"/>
    <mergeCell ref="C27:C28"/>
    <mergeCell ref="D27:D28"/>
    <mergeCell ref="A25:A26"/>
    <mergeCell ref="B25:B26"/>
    <mergeCell ref="C25:C26"/>
    <mergeCell ref="D25:D26"/>
    <mergeCell ref="D22:K22"/>
    <mergeCell ref="B33:B34"/>
    <mergeCell ref="C33:C34"/>
    <mergeCell ref="D33:D34"/>
    <mergeCell ref="A31:A32"/>
    <mergeCell ref="B31:B32"/>
    <mergeCell ref="C31:C32"/>
    <mergeCell ref="D31:D32"/>
    <mergeCell ref="B12:B13"/>
    <mergeCell ref="C12:C13"/>
    <mergeCell ref="D12:D13"/>
    <mergeCell ref="A39:A40"/>
    <mergeCell ref="B39:B40"/>
    <mergeCell ref="C39:C40"/>
    <mergeCell ref="D39:D40"/>
    <mergeCell ref="A37:A38"/>
    <mergeCell ref="B37:B38"/>
    <mergeCell ref="C37:C38"/>
    <mergeCell ref="D37:D38"/>
    <mergeCell ref="A35:A36"/>
    <mergeCell ref="B35:B36"/>
    <mergeCell ref="C35:C36"/>
    <mergeCell ref="D35:D36"/>
    <mergeCell ref="A33:A34"/>
  </mergeCells>
  <phoneticPr fontId="16" type="noConversion"/>
  <pageMargins left="0.75" right="0.75" top="1" bottom="1" header="0.5" footer="0.5"/>
  <pageSetup paperSize="9" scale="93" orientation="landscape" verticalDpi="0" r:id="rId1"/>
  <headerFooter alignWithMargins="0"/>
  <rowBreaks count="2" manualBreakCount="2">
    <brk id="19" max="16383" man="1"/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2:Q48"/>
  <sheetViews>
    <sheetView topLeftCell="A13" workbookViewId="0">
      <selection activeCell="O11" sqref="O11"/>
    </sheetView>
  </sheetViews>
  <sheetFormatPr defaultRowHeight="15"/>
  <cols>
    <col min="1" max="1" width="4" style="1" customWidth="1"/>
    <col min="2" max="2" width="3.85546875" style="1" customWidth="1"/>
    <col min="3" max="3" width="4" style="1" customWidth="1"/>
    <col min="4" max="5" width="3.85546875" style="1" customWidth="1"/>
    <col min="6" max="6" width="25" style="1" customWidth="1"/>
    <col min="7" max="7" width="25.5703125" style="1" customWidth="1"/>
    <col min="8" max="8" width="6" style="1" customWidth="1"/>
    <col min="9" max="9" width="5.28515625" style="1" customWidth="1"/>
    <col min="10" max="10" width="4.7109375" style="1" customWidth="1"/>
    <col min="11" max="11" width="9.85546875" style="1" customWidth="1"/>
    <col min="12" max="12" width="6.7109375" style="1" customWidth="1"/>
    <col min="13" max="14" width="9.140625" style="1"/>
    <col min="15" max="15" width="13.85546875" style="1" customWidth="1"/>
    <col min="16" max="16384" width="9.140625" style="1"/>
  </cols>
  <sheetData>
    <row r="2" spans="1:17">
      <c r="A2" s="354" t="s">
        <v>267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</row>
    <row r="3" spans="1:17">
      <c r="A3" s="354" t="s">
        <v>268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1:17">
      <c r="A4" s="333" t="s">
        <v>683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</row>
    <row r="6" spans="1:17">
      <c r="A6" s="317" t="s">
        <v>437</v>
      </c>
      <c r="B6" s="317"/>
      <c r="C6" s="317"/>
      <c r="D6" s="317"/>
      <c r="E6" s="317"/>
      <c r="F6" s="317"/>
      <c r="G6" s="317"/>
      <c r="H6" s="317"/>
    </row>
    <row r="8" spans="1:17" ht="33.75" customHeight="1">
      <c r="A8" s="356" t="s">
        <v>111</v>
      </c>
      <c r="B8" s="357"/>
      <c r="C8" s="357"/>
      <c r="D8" s="357"/>
      <c r="E8" s="358"/>
      <c r="F8" s="318" t="s">
        <v>75</v>
      </c>
      <c r="G8" s="318" t="s">
        <v>76</v>
      </c>
      <c r="H8" s="318" t="s">
        <v>77</v>
      </c>
      <c r="I8" s="318"/>
      <c r="J8" s="318"/>
      <c r="K8" s="318"/>
      <c r="L8" s="318"/>
      <c r="M8" s="318" t="s">
        <v>78</v>
      </c>
      <c r="N8" s="318"/>
      <c r="O8" s="318"/>
      <c r="P8" s="318" t="s">
        <v>169</v>
      </c>
      <c r="Q8" s="318"/>
    </row>
    <row r="9" spans="1:17" ht="43.5" customHeight="1">
      <c r="A9" s="79" t="s">
        <v>119</v>
      </c>
      <c r="B9" s="79" t="s">
        <v>112</v>
      </c>
      <c r="C9" s="79" t="s">
        <v>113</v>
      </c>
      <c r="D9" s="79" t="s">
        <v>114</v>
      </c>
      <c r="E9" s="79" t="s">
        <v>79</v>
      </c>
      <c r="F9" s="334" t="s">
        <v>395</v>
      </c>
      <c r="G9" s="318"/>
      <c r="H9" s="79" t="s">
        <v>400</v>
      </c>
      <c r="I9" s="79" t="s">
        <v>80</v>
      </c>
      <c r="J9" s="79" t="s">
        <v>81</v>
      </c>
      <c r="K9" s="79" t="s">
        <v>82</v>
      </c>
      <c r="L9" s="79" t="s">
        <v>83</v>
      </c>
      <c r="M9" s="79" t="s">
        <v>261</v>
      </c>
      <c r="N9" s="79" t="s">
        <v>167</v>
      </c>
      <c r="O9" s="79" t="s">
        <v>168</v>
      </c>
      <c r="P9" s="79" t="s">
        <v>170</v>
      </c>
      <c r="Q9" s="79" t="s">
        <v>171</v>
      </c>
    </row>
    <row r="10" spans="1:17" ht="15" customHeight="1">
      <c r="A10" s="349" t="s">
        <v>117</v>
      </c>
      <c r="B10" s="349"/>
      <c r="C10" s="349"/>
      <c r="D10" s="349"/>
      <c r="E10" s="349"/>
      <c r="F10" s="359" t="s">
        <v>447</v>
      </c>
      <c r="G10" s="39" t="s">
        <v>84</v>
      </c>
      <c r="H10" s="40"/>
      <c r="I10" s="40"/>
      <c r="J10" s="40"/>
      <c r="K10" s="40"/>
      <c r="L10" s="40"/>
      <c r="M10" s="116">
        <f>SUM(M11:M11)</f>
        <v>56015.649999999994</v>
      </c>
      <c r="N10" s="116">
        <f>SUM(N11:N11)</f>
        <v>61431.4</v>
      </c>
      <c r="O10" s="116">
        <f>SUM(O11:O11)</f>
        <v>61317.2</v>
      </c>
      <c r="P10" s="41">
        <f t="shared" ref="P10:P23" si="0">O10/M10*100</f>
        <v>109.46440860723744</v>
      </c>
      <c r="Q10" s="41">
        <f>O10/N10*100</f>
        <v>99.814101583229416</v>
      </c>
    </row>
    <row r="11" spans="1:17" ht="45">
      <c r="A11" s="350"/>
      <c r="B11" s="350"/>
      <c r="C11" s="350"/>
      <c r="D11" s="350"/>
      <c r="E11" s="350"/>
      <c r="F11" s="360"/>
      <c r="G11" s="5" t="s">
        <v>546</v>
      </c>
      <c r="H11" s="29">
        <v>463</v>
      </c>
      <c r="I11" s="30"/>
      <c r="J11" s="30"/>
      <c r="K11" s="30"/>
      <c r="L11" s="30"/>
      <c r="M11" s="133">
        <f>M13+M21+M32+M35+M41</f>
        <v>56015.649999999994</v>
      </c>
      <c r="N11" s="133">
        <f>N12+N20+N31+N34+N37</f>
        <v>61431.4</v>
      </c>
      <c r="O11" s="133">
        <f>O12+O20+O31+O34+O37</f>
        <v>61317.2</v>
      </c>
      <c r="P11" s="43">
        <f t="shared" si="0"/>
        <v>109.46440860723744</v>
      </c>
      <c r="Q11" s="43">
        <f>O11/N11*100</f>
        <v>99.814101583229416</v>
      </c>
    </row>
    <row r="12" spans="1:17" s="114" customFormat="1" ht="15" customHeight="1">
      <c r="A12" s="348" t="s">
        <v>117</v>
      </c>
      <c r="B12" s="348" t="s">
        <v>110</v>
      </c>
      <c r="C12" s="348"/>
      <c r="D12" s="348"/>
      <c r="E12" s="348"/>
      <c r="F12" s="352" t="s">
        <v>21</v>
      </c>
      <c r="G12" s="110" t="s">
        <v>84</v>
      </c>
      <c r="H12" s="111"/>
      <c r="I12" s="111"/>
      <c r="J12" s="111"/>
      <c r="K12" s="111"/>
      <c r="L12" s="111"/>
      <c r="M12" s="112">
        <f>M13</f>
        <v>16879.8</v>
      </c>
      <c r="N12" s="112">
        <f>N13</f>
        <v>15574.199999999999</v>
      </c>
      <c r="O12" s="112">
        <f>O13</f>
        <v>15542.2</v>
      </c>
      <c r="P12" s="113">
        <f t="shared" si="0"/>
        <v>92.075735494496385</v>
      </c>
      <c r="Q12" s="113">
        <f t="shared" ref="Q12:Q47" si="1">O12/N12*100</f>
        <v>99.79453198238113</v>
      </c>
    </row>
    <row r="13" spans="1:17" ht="45">
      <c r="A13" s="348"/>
      <c r="B13" s="348"/>
      <c r="C13" s="348"/>
      <c r="D13" s="348"/>
      <c r="E13" s="348"/>
      <c r="F13" s="352"/>
      <c r="G13" s="5" t="s">
        <v>546</v>
      </c>
      <c r="H13" s="30">
        <v>463</v>
      </c>
      <c r="I13" s="30"/>
      <c r="J13" s="30"/>
      <c r="K13" s="30"/>
      <c r="L13" s="30"/>
      <c r="M13" s="133">
        <f>M15+M18+M14+M16</f>
        <v>16879.8</v>
      </c>
      <c r="N13" s="133">
        <f>N14+N15+N16+N18+N19</f>
        <v>15574.199999999999</v>
      </c>
      <c r="O13" s="133">
        <f>O14+O15+O16+O18+O19</f>
        <v>15542.2</v>
      </c>
      <c r="P13" s="43">
        <f>O13/M13*100</f>
        <v>92.075735494496385</v>
      </c>
      <c r="Q13" s="43">
        <f t="shared" si="1"/>
        <v>99.79453198238113</v>
      </c>
    </row>
    <row r="14" spans="1:17" ht="45">
      <c r="A14" s="44" t="s">
        <v>117</v>
      </c>
      <c r="B14" s="44" t="s">
        <v>110</v>
      </c>
      <c r="C14" s="44" t="s">
        <v>115</v>
      </c>
      <c r="D14" s="44"/>
      <c r="E14" s="44" t="s">
        <v>110</v>
      </c>
      <c r="F14" s="48" t="s">
        <v>338</v>
      </c>
      <c r="G14" s="5" t="s">
        <v>546</v>
      </c>
      <c r="H14" s="30">
        <v>463</v>
      </c>
      <c r="I14" s="37" t="s">
        <v>127</v>
      </c>
      <c r="J14" s="37" t="s">
        <v>115</v>
      </c>
      <c r="K14" s="37" t="s">
        <v>339</v>
      </c>
      <c r="L14" s="30">
        <v>611</v>
      </c>
      <c r="M14" s="133">
        <v>16864.5</v>
      </c>
      <c r="N14" s="133">
        <v>15377.3</v>
      </c>
      <c r="O14" s="133">
        <v>15350.1</v>
      </c>
      <c r="P14" s="43">
        <f>O14/M14*100</f>
        <v>91.020190340656413</v>
      </c>
      <c r="Q14" s="43">
        <f>O14/N14*100</f>
        <v>99.823115891606463</v>
      </c>
    </row>
    <row r="15" spans="1:17" ht="78.75" customHeight="1">
      <c r="A15" s="100" t="s">
        <v>117</v>
      </c>
      <c r="B15" s="100" t="s">
        <v>110</v>
      </c>
      <c r="C15" s="100" t="s">
        <v>116</v>
      </c>
      <c r="D15" s="100"/>
      <c r="E15" s="100" t="s">
        <v>110</v>
      </c>
      <c r="F15" s="98" t="s">
        <v>547</v>
      </c>
      <c r="G15" s="98" t="s">
        <v>546</v>
      </c>
      <c r="H15" s="30">
        <v>463</v>
      </c>
      <c r="I15" s="37" t="s">
        <v>127</v>
      </c>
      <c r="J15" s="37" t="s">
        <v>115</v>
      </c>
      <c r="K15" s="37" t="s">
        <v>368</v>
      </c>
      <c r="L15" s="30">
        <v>612</v>
      </c>
      <c r="M15" s="133">
        <v>15</v>
      </c>
      <c r="N15" s="133">
        <v>45</v>
      </c>
      <c r="O15" s="133">
        <v>45</v>
      </c>
      <c r="P15" s="43">
        <f t="shared" si="0"/>
        <v>300</v>
      </c>
      <c r="Q15" s="43">
        <f t="shared" si="1"/>
        <v>100</v>
      </c>
    </row>
    <row r="16" spans="1:17" ht="23.25" customHeight="1">
      <c r="A16" s="344" t="s">
        <v>117</v>
      </c>
      <c r="B16" s="344" t="s">
        <v>110</v>
      </c>
      <c r="C16" s="344" t="s">
        <v>117</v>
      </c>
      <c r="D16" s="344"/>
      <c r="E16" s="344" t="s">
        <v>110</v>
      </c>
      <c r="F16" s="329" t="s">
        <v>548</v>
      </c>
      <c r="G16" s="329" t="s">
        <v>546</v>
      </c>
      <c r="H16" s="30">
        <v>463</v>
      </c>
      <c r="I16" s="99" t="s">
        <v>127</v>
      </c>
      <c r="J16" s="99" t="s">
        <v>115</v>
      </c>
      <c r="K16" s="99" t="s">
        <v>667</v>
      </c>
      <c r="L16" s="30">
        <v>612</v>
      </c>
      <c r="M16" s="133">
        <v>0</v>
      </c>
      <c r="N16" s="133">
        <v>104.7</v>
      </c>
      <c r="O16" s="133">
        <v>104.5</v>
      </c>
      <c r="P16" s="43" t="s">
        <v>678</v>
      </c>
      <c r="Q16" s="43">
        <f t="shared" si="1"/>
        <v>99.808978032473732</v>
      </c>
    </row>
    <row r="17" spans="1:17" ht="23.25" customHeight="1">
      <c r="A17" s="344"/>
      <c r="B17" s="344"/>
      <c r="C17" s="344"/>
      <c r="D17" s="344"/>
      <c r="E17" s="344"/>
      <c r="F17" s="329"/>
      <c r="G17" s="329"/>
      <c r="H17" s="30">
        <v>463</v>
      </c>
      <c r="I17" s="99" t="s">
        <v>127</v>
      </c>
      <c r="J17" s="99" t="s">
        <v>115</v>
      </c>
      <c r="K17" s="99" t="s">
        <v>684</v>
      </c>
      <c r="L17" s="30">
        <v>612</v>
      </c>
      <c r="M17" s="133">
        <v>1.2</v>
      </c>
      <c r="N17" s="133">
        <v>0</v>
      </c>
      <c r="O17" s="133">
        <v>0</v>
      </c>
      <c r="P17" s="43">
        <f t="shared" si="0"/>
        <v>0</v>
      </c>
      <c r="Q17" s="43" t="s">
        <v>678</v>
      </c>
    </row>
    <row r="18" spans="1:17" ht="24.75" customHeight="1">
      <c r="A18" s="345"/>
      <c r="B18" s="345"/>
      <c r="C18" s="345"/>
      <c r="D18" s="345"/>
      <c r="E18" s="345"/>
      <c r="F18" s="351"/>
      <c r="G18" s="351"/>
      <c r="H18" s="30">
        <v>463</v>
      </c>
      <c r="I18" s="37" t="s">
        <v>127</v>
      </c>
      <c r="J18" s="37" t="s">
        <v>115</v>
      </c>
      <c r="K18" s="99" t="s">
        <v>668</v>
      </c>
      <c r="L18" s="30">
        <v>612</v>
      </c>
      <c r="M18" s="133">
        <v>0.3</v>
      </c>
      <c r="N18" s="133">
        <v>0.3</v>
      </c>
      <c r="O18" s="133">
        <v>0</v>
      </c>
      <c r="P18" s="43">
        <f t="shared" ref="P18" si="2">O18/M18*100</f>
        <v>0</v>
      </c>
      <c r="Q18" s="43">
        <f t="shared" ref="Q18:Q19" si="3">O18/N18*100</f>
        <v>0</v>
      </c>
    </row>
    <row r="19" spans="1:17" s="109" customFormat="1" ht="77.25" customHeight="1">
      <c r="A19" s="107" t="s">
        <v>117</v>
      </c>
      <c r="B19" s="107" t="s">
        <v>110</v>
      </c>
      <c r="C19" s="107" t="s">
        <v>206</v>
      </c>
      <c r="D19" s="107"/>
      <c r="E19" s="107" t="s">
        <v>110</v>
      </c>
      <c r="F19" s="108" t="s">
        <v>669</v>
      </c>
      <c r="G19" s="108" t="s">
        <v>546</v>
      </c>
      <c r="H19" s="104">
        <v>463</v>
      </c>
      <c r="I19" s="105" t="s">
        <v>127</v>
      </c>
      <c r="J19" s="105" t="s">
        <v>115</v>
      </c>
      <c r="K19" s="105" t="s">
        <v>670</v>
      </c>
      <c r="L19" s="104">
        <v>612</v>
      </c>
      <c r="M19" s="134">
        <v>0</v>
      </c>
      <c r="N19" s="134">
        <v>46.9</v>
      </c>
      <c r="O19" s="134">
        <v>42.6</v>
      </c>
      <c r="P19" s="106" t="s">
        <v>678</v>
      </c>
      <c r="Q19" s="106">
        <f t="shared" si="3"/>
        <v>90.8315565031983</v>
      </c>
    </row>
    <row r="20" spans="1:17" s="114" customFormat="1">
      <c r="A20" s="349" t="s">
        <v>117</v>
      </c>
      <c r="B20" s="349" t="s">
        <v>109</v>
      </c>
      <c r="C20" s="349"/>
      <c r="D20" s="349"/>
      <c r="E20" s="349"/>
      <c r="F20" s="352" t="s">
        <v>193</v>
      </c>
      <c r="G20" s="110" t="s">
        <v>84</v>
      </c>
      <c r="H20" s="111"/>
      <c r="I20" s="111"/>
      <c r="J20" s="111"/>
      <c r="K20" s="111"/>
      <c r="L20" s="111"/>
      <c r="M20" s="112">
        <f>M21</f>
        <v>33492.35</v>
      </c>
      <c r="N20" s="112">
        <f>N21</f>
        <v>34309.4</v>
      </c>
      <c r="O20" s="112">
        <f>O21</f>
        <v>34300.199999999997</v>
      </c>
      <c r="P20" s="113">
        <f t="shared" si="0"/>
        <v>102.41204334721212</v>
      </c>
      <c r="Q20" s="113">
        <f t="shared" si="1"/>
        <v>99.973185191230371</v>
      </c>
    </row>
    <row r="21" spans="1:17" ht="45">
      <c r="A21" s="350"/>
      <c r="B21" s="350"/>
      <c r="C21" s="350"/>
      <c r="D21" s="350"/>
      <c r="E21" s="350"/>
      <c r="F21" s="352"/>
      <c r="G21" s="5" t="s">
        <v>546</v>
      </c>
      <c r="H21" s="30">
        <v>463</v>
      </c>
      <c r="I21" s="30"/>
      <c r="J21" s="30"/>
      <c r="K21" s="30"/>
      <c r="L21" s="30"/>
      <c r="M21" s="133">
        <f>M22+M23+M24+M25+M26+M27+M28+M29</f>
        <v>33492.35</v>
      </c>
      <c r="N21" s="133">
        <f>N22+N23+N24+N25+N26+N27+N28+N29</f>
        <v>34309.4</v>
      </c>
      <c r="O21" s="133">
        <f>O22+O23+O24+O25+O26+O27+O28+O29</f>
        <v>34300.199999999997</v>
      </c>
      <c r="P21" s="43">
        <f>O21/M21*100</f>
        <v>102.41204334721212</v>
      </c>
      <c r="Q21" s="43">
        <f t="shared" si="1"/>
        <v>99.973185191230371</v>
      </c>
    </row>
    <row r="22" spans="1:17" ht="45">
      <c r="A22" s="45" t="s">
        <v>117</v>
      </c>
      <c r="B22" s="45" t="s">
        <v>109</v>
      </c>
      <c r="C22" s="45" t="s">
        <v>115</v>
      </c>
      <c r="D22" s="45"/>
      <c r="E22" s="45" t="s">
        <v>110</v>
      </c>
      <c r="F22" s="63" t="s">
        <v>60</v>
      </c>
      <c r="G22" s="5" t="s">
        <v>546</v>
      </c>
      <c r="H22" s="37" t="s">
        <v>260</v>
      </c>
      <c r="I22" s="37" t="s">
        <v>127</v>
      </c>
      <c r="J22" s="37" t="s">
        <v>115</v>
      </c>
      <c r="K22" s="37" t="s">
        <v>369</v>
      </c>
      <c r="L22" s="30">
        <v>611</v>
      </c>
      <c r="M22" s="133">
        <v>31343.35</v>
      </c>
      <c r="N22" s="133">
        <v>31015.5</v>
      </c>
      <c r="O22" s="133">
        <v>31015.5</v>
      </c>
      <c r="P22" s="43">
        <f t="shared" si="0"/>
        <v>98.954004597466451</v>
      </c>
      <c r="Q22" s="43">
        <f t="shared" si="1"/>
        <v>100</v>
      </c>
    </row>
    <row r="23" spans="1:17" ht="45">
      <c r="A23" s="37" t="s">
        <v>117</v>
      </c>
      <c r="B23" s="37" t="s">
        <v>109</v>
      </c>
      <c r="C23" s="37" t="s">
        <v>116</v>
      </c>
      <c r="D23" s="37"/>
      <c r="E23" s="37" t="s">
        <v>110</v>
      </c>
      <c r="F23" s="5" t="s">
        <v>289</v>
      </c>
      <c r="G23" s="5" t="s">
        <v>546</v>
      </c>
      <c r="H23" s="37" t="s">
        <v>260</v>
      </c>
      <c r="I23" s="37" t="s">
        <v>127</v>
      </c>
      <c r="J23" s="37" t="s">
        <v>115</v>
      </c>
      <c r="K23" s="37" t="s">
        <v>340</v>
      </c>
      <c r="L23" s="47" t="s">
        <v>370</v>
      </c>
      <c r="M23" s="133">
        <v>2149</v>
      </c>
      <c r="N23" s="133">
        <v>2091</v>
      </c>
      <c r="O23" s="133">
        <v>2089</v>
      </c>
      <c r="P23" s="43">
        <f t="shared" si="0"/>
        <v>97.208003722661701</v>
      </c>
      <c r="Q23" s="43">
        <f t="shared" si="1"/>
        <v>99.904351984696319</v>
      </c>
    </row>
    <row r="24" spans="1:17" ht="21" customHeight="1">
      <c r="A24" s="337" t="s">
        <v>117</v>
      </c>
      <c r="B24" s="337" t="s">
        <v>109</v>
      </c>
      <c r="C24" s="337" t="s">
        <v>118</v>
      </c>
      <c r="D24" s="337"/>
      <c r="E24" s="337" t="s">
        <v>110</v>
      </c>
      <c r="F24" s="353" t="s">
        <v>27</v>
      </c>
      <c r="G24" s="321" t="s">
        <v>546</v>
      </c>
      <c r="H24" s="99" t="s">
        <v>260</v>
      </c>
      <c r="I24" s="99" t="s">
        <v>127</v>
      </c>
      <c r="J24" s="99" t="s">
        <v>115</v>
      </c>
      <c r="K24" s="99" t="s">
        <v>671</v>
      </c>
      <c r="L24" s="47" t="s">
        <v>269</v>
      </c>
      <c r="M24" s="133">
        <v>0</v>
      </c>
      <c r="N24" s="133">
        <v>15.8</v>
      </c>
      <c r="O24" s="133">
        <v>15.8</v>
      </c>
      <c r="P24" s="43" t="s">
        <v>678</v>
      </c>
      <c r="Q24" s="43">
        <f t="shared" ref="Q24:Q25" si="4">O24/N24*100</f>
        <v>100</v>
      </c>
    </row>
    <row r="25" spans="1:17" ht="29.25" customHeight="1">
      <c r="A25" s="345"/>
      <c r="B25" s="345"/>
      <c r="C25" s="345"/>
      <c r="D25" s="345"/>
      <c r="E25" s="345"/>
      <c r="F25" s="341"/>
      <c r="G25" s="341"/>
      <c r="H25" s="99" t="s">
        <v>260</v>
      </c>
      <c r="I25" s="99" t="s">
        <v>127</v>
      </c>
      <c r="J25" s="99" t="s">
        <v>115</v>
      </c>
      <c r="K25" s="99" t="s">
        <v>672</v>
      </c>
      <c r="L25" s="47" t="s">
        <v>269</v>
      </c>
      <c r="M25" s="133">
        <v>0</v>
      </c>
      <c r="N25" s="133">
        <v>43.4</v>
      </c>
      <c r="O25" s="133">
        <v>41.2</v>
      </c>
      <c r="P25" s="43" t="s">
        <v>678</v>
      </c>
      <c r="Q25" s="43">
        <f t="shared" si="4"/>
        <v>94.930875576036883</v>
      </c>
    </row>
    <row r="26" spans="1:17" ht="32.25" customHeight="1">
      <c r="A26" s="337" t="s">
        <v>117</v>
      </c>
      <c r="B26" s="337" t="s">
        <v>109</v>
      </c>
      <c r="C26" s="337" t="s">
        <v>206</v>
      </c>
      <c r="D26" s="337"/>
      <c r="E26" s="337" t="s">
        <v>110</v>
      </c>
      <c r="F26" s="346" t="s">
        <v>371</v>
      </c>
      <c r="G26" s="321" t="s">
        <v>546</v>
      </c>
      <c r="H26" s="37" t="s">
        <v>260</v>
      </c>
      <c r="I26" s="37" t="s">
        <v>127</v>
      </c>
      <c r="J26" s="37" t="s">
        <v>115</v>
      </c>
      <c r="K26" s="37" t="s">
        <v>673</v>
      </c>
      <c r="L26" s="47" t="s">
        <v>269</v>
      </c>
      <c r="M26" s="133">
        <v>0</v>
      </c>
      <c r="N26" s="133">
        <v>500</v>
      </c>
      <c r="O26" s="133">
        <v>499</v>
      </c>
      <c r="P26" s="43" t="s">
        <v>678</v>
      </c>
      <c r="Q26" s="43">
        <f t="shared" ref="Q26" si="5">O26/N26*100</f>
        <v>99.8</v>
      </c>
    </row>
    <row r="27" spans="1:17">
      <c r="A27" s="344"/>
      <c r="B27" s="344"/>
      <c r="C27" s="344"/>
      <c r="D27" s="344"/>
      <c r="E27" s="344"/>
      <c r="F27" s="347"/>
      <c r="G27" s="336"/>
      <c r="H27" s="37" t="s">
        <v>260</v>
      </c>
      <c r="I27" s="37" t="s">
        <v>127</v>
      </c>
      <c r="J27" s="37" t="s">
        <v>115</v>
      </c>
      <c r="K27" s="37" t="s">
        <v>674</v>
      </c>
      <c r="L27" s="47" t="s">
        <v>269</v>
      </c>
      <c r="M27" s="133">
        <v>0</v>
      </c>
      <c r="N27" s="133">
        <v>30</v>
      </c>
      <c r="O27" s="133">
        <v>30</v>
      </c>
      <c r="P27" s="43" t="s">
        <v>678</v>
      </c>
      <c r="Q27" s="43">
        <f t="shared" ref="Q27:Q28" si="6">O27/N27*100</f>
        <v>100</v>
      </c>
    </row>
    <row r="28" spans="1:17">
      <c r="A28" s="345"/>
      <c r="B28" s="345"/>
      <c r="C28" s="345"/>
      <c r="D28" s="345"/>
      <c r="E28" s="345"/>
      <c r="F28" s="341"/>
      <c r="G28" s="341"/>
      <c r="H28" s="99" t="s">
        <v>260</v>
      </c>
      <c r="I28" s="99" t="s">
        <v>127</v>
      </c>
      <c r="J28" s="99" t="s">
        <v>115</v>
      </c>
      <c r="K28" s="99" t="s">
        <v>675</v>
      </c>
      <c r="L28" s="47" t="s">
        <v>269</v>
      </c>
      <c r="M28" s="133">
        <v>0</v>
      </c>
      <c r="N28" s="133">
        <v>613</v>
      </c>
      <c r="O28" s="133">
        <v>609</v>
      </c>
      <c r="P28" s="43" t="s">
        <v>678</v>
      </c>
      <c r="Q28" s="43">
        <f t="shared" si="6"/>
        <v>99.347471451876018</v>
      </c>
    </row>
    <row r="29" spans="1:17" ht="48.75" customHeight="1">
      <c r="A29" s="100" t="s">
        <v>117</v>
      </c>
      <c r="B29" s="100" t="s">
        <v>109</v>
      </c>
      <c r="C29" s="100" t="s">
        <v>207</v>
      </c>
      <c r="D29" s="100"/>
      <c r="E29" s="100" t="s">
        <v>110</v>
      </c>
      <c r="F29" s="101" t="s">
        <v>381</v>
      </c>
      <c r="G29" s="98" t="s">
        <v>546</v>
      </c>
      <c r="H29" s="37" t="s">
        <v>260</v>
      </c>
      <c r="I29" s="37" t="s">
        <v>127</v>
      </c>
      <c r="J29" s="37" t="s">
        <v>115</v>
      </c>
      <c r="K29" s="37" t="s">
        <v>549</v>
      </c>
      <c r="L29" s="47" t="s">
        <v>269</v>
      </c>
      <c r="M29" s="133">
        <v>0</v>
      </c>
      <c r="N29" s="133">
        <v>0.7</v>
      </c>
      <c r="O29" s="133">
        <v>0.7</v>
      </c>
      <c r="P29" s="43" t="s">
        <v>678</v>
      </c>
      <c r="Q29" s="43">
        <f t="shared" ref="Q29" si="7">O29/N29*100</f>
        <v>100</v>
      </c>
    </row>
    <row r="30" spans="1:17" ht="15" customHeight="1">
      <c r="A30" s="100"/>
      <c r="B30" s="100"/>
      <c r="C30" s="100"/>
      <c r="D30" s="100"/>
      <c r="E30" s="100"/>
      <c r="F30" s="101"/>
      <c r="G30" s="98"/>
      <c r="H30" s="99"/>
      <c r="I30" s="99"/>
      <c r="J30" s="99"/>
      <c r="K30" s="99"/>
      <c r="L30" s="47"/>
      <c r="M30" s="133"/>
      <c r="N30" s="133"/>
      <c r="O30" s="133"/>
      <c r="P30" s="43"/>
      <c r="Q30" s="43"/>
    </row>
    <row r="31" spans="1:17" s="114" customFormat="1">
      <c r="A31" s="348" t="s">
        <v>117</v>
      </c>
      <c r="B31" s="348" t="s">
        <v>121</v>
      </c>
      <c r="C31" s="323"/>
      <c r="D31" s="323"/>
      <c r="E31" s="323"/>
      <c r="F31" s="352" t="s">
        <v>194</v>
      </c>
      <c r="G31" s="110" t="s">
        <v>84</v>
      </c>
      <c r="H31" s="118"/>
      <c r="I31" s="118"/>
      <c r="J31" s="118"/>
      <c r="K31" s="119"/>
      <c r="L31" s="119"/>
      <c r="M31" s="112">
        <f t="shared" ref="M31:O32" si="8">M32</f>
        <v>0</v>
      </c>
      <c r="N31" s="112">
        <f t="shared" si="8"/>
        <v>0</v>
      </c>
      <c r="O31" s="112">
        <f t="shared" si="8"/>
        <v>0</v>
      </c>
      <c r="P31" s="112">
        <v>0</v>
      </c>
      <c r="Q31" s="112">
        <v>0</v>
      </c>
    </row>
    <row r="32" spans="1:17" ht="45">
      <c r="A32" s="348"/>
      <c r="B32" s="348"/>
      <c r="C32" s="323"/>
      <c r="D32" s="323"/>
      <c r="E32" s="323"/>
      <c r="F32" s="352"/>
      <c r="G32" s="5" t="s">
        <v>546</v>
      </c>
      <c r="H32" s="37" t="s">
        <v>260</v>
      </c>
      <c r="I32" s="37"/>
      <c r="J32" s="37"/>
      <c r="K32" s="30"/>
      <c r="L32" s="30"/>
      <c r="M32" s="31">
        <v>0</v>
      </c>
      <c r="N32" s="31">
        <f t="shared" si="8"/>
        <v>0</v>
      </c>
      <c r="O32" s="31">
        <f t="shared" si="8"/>
        <v>0</v>
      </c>
      <c r="P32" s="43" t="s">
        <v>348</v>
      </c>
      <c r="Q32" s="43" t="s">
        <v>348</v>
      </c>
    </row>
    <row r="33" spans="1:17" ht="45">
      <c r="A33" s="37" t="s">
        <v>117</v>
      </c>
      <c r="B33" s="37" t="s">
        <v>121</v>
      </c>
      <c r="C33" s="37" t="s">
        <v>115</v>
      </c>
      <c r="D33" s="37"/>
      <c r="E33" s="37" t="s">
        <v>110</v>
      </c>
      <c r="F33" s="46" t="s">
        <v>194</v>
      </c>
      <c r="G33" s="5" t="s">
        <v>546</v>
      </c>
      <c r="H33" s="37" t="s">
        <v>260</v>
      </c>
      <c r="I33" s="37" t="s">
        <v>127</v>
      </c>
      <c r="J33" s="37" t="s">
        <v>115</v>
      </c>
      <c r="K33" s="37" t="s">
        <v>341</v>
      </c>
      <c r="L33" s="30">
        <v>611</v>
      </c>
      <c r="M33" s="31">
        <v>0</v>
      </c>
      <c r="N33" s="31">
        <v>0</v>
      </c>
      <c r="O33" s="31">
        <v>0</v>
      </c>
      <c r="P33" s="43" t="s">
        <v>348</v>
      </c>
      <c r="Q33" s="43" t="s">
        <v>348</v>
      </c>
    </row>
    <row r="34" spans="1:17" s="114" customFormat="1" ht="15" customHeight="1">
      <c r="A34" s="348" t="s">
        <v>117</v>
      </c>
      <c r="B34" s="348" t="s">
        <v>122</v>
      </c>
      <c r="C34" s="323"/>
      <c r="D34" s="343"/>
      <c r="E34" s="343"/>
      <c r="F34" s="352" t="s">
        <v>165</v>
      </c>
      <c r="G34" s="110" t="s">
        <v>84</v>
      </c>
      <c r="H34" s="118"/>
      <c r="I34" s="118"/>
      <c r="J34" s="118"/>
      <c r="K34" s="119"/>
      <c r="L34" s="119"/>
      <c r="M34" s="112">
        <f t="shared" ref="M34:O35" si="9">M35</f>
        <v>3658.9</v>
      </c>
      <c r="N34" s="112">
        <f t="shared" si="9"/>
        <v>3473.9</v>
      </c>
      <c r="O34" s="112">
        <f t="shared" si="9"/>
        <v>3414.8</v>
      </c>
      <c r="P34" s="113">
        <f t="shared" ref="P34:P46" si="10">O34/M34*100</f>
        <v>93.328596026128068</v>
      </c>
      <c r="Q34" s="113">
        <f t="shared" si="1"/>
        <v>98.298742047842481</v>
      </c>
    </row>
    <row r="35" spans="1:17" ht="45">
      <c r="A35" s="348"/>
      <c r="B35" s="348"/>
      <c r="C35" s="323"/>
      <c r="D35" s="343"/>
      <c r="E35" s="343"/>
      <c r="F35" s="352"/>
      <c r="G35" s="5" t="s">
        <v>546</v>
      </c>
      <c r="H35" s="37" t="s">
        <v>260</v>
      </c>
      <c r="I35" s="37"/>
      <c r="J35" s="37"/>
      <c r="K35" s="30"/>
      <c r="L35" s="30"/>
      <c r="M35" s="31">
        <f t="shared" si="9"/>
        <v>3658.9</v>
      </c>
      <c r="N35" s="31">
        <f t="shared" si="9"/>
        <v>3473.9</v>
      </c>
      <c r="O35" s="31">
        <f t="shared" si="9"/>
        <v>3414.8</v>
      </c>
      <c r="P35" s="43">
        <f t="shared" si="10"/>
        <v>93.328596026128068</v>
      </c>
      <c r="Q35" s="43">
        <f t="shared" si="1"/>
        <v>98.298742047842481</v>
      </c>
    </row>
    <row r="36" spans="1:17" ht="45">
      <c r="A36" s="45" t="s">
        <v>117</v>
      </c>
      <c r="B36" s="45" t="s">
        <v>122</v>
      </c>
      <c r="C36" s="45" t="s">
        <v>115</v>
      </c>
      <c r="D36" s="51"/>
      <c r="E36" s="45" t="s">
        <v>110</v>
      </c>
      <c r="F36" s="62" t="s">
        <v>166</v>
      </c>
      <c r="G36" s="5" t="s">
        <v>546</v>
      </c>
      <c r="H36" s="37" t="s">
        <v>260</v>
      </c>
      <c r="I36" s="37" t="s">
        <v>127</v>
      </c>
      <c r="J36" s="37" t="s">
        <v>115</v>
      </c>
      <c r="K36" s="37" t="s">
        <v>342</v>
      </c>
      <c r="L36" s="30">
        <v>611</v>
      </c>
      <c r="M36" s="133">
        <v>3658.9</v>
      </c>
      <c r="N36" s="133">
        <v>3473.9</v>
      </c>
      <c r="O36" s="133">
        <v>3414.8</v>
      </c>
      <c r="P36" s="135">
        <f>O36/M36*100</f>
        <v>93.328596026128068</v>
      </c>
      <c r="Q36" s="43">
        <f>O36/N36*100</f>
        <v>98.298742047842481</v>
      </c>
    </row>
    <row r="37" spans="1:17" s="114" customFormat="1" ht="21">
      <c r="A37" s="103"/>
      <c r="B37" s="103"/>
      <c r="C37" s="103"/>
      <c r="D37" s="103"/>
      <c r="E37" s="103"/>
      <c r="F37" s="102" t="s">
        <v>680</v>
      </c>
      <c r="G37" s="110" t="s">
        <v>84</v>
      </c>
      <c r="H37" s="121"/>
      <c r="I37" s="118"/>
      <c r="J37" s="118"/>
      <c r="K37" s="121"/>
      <c r="L37" s="119"/>
      <c r="M37" s="112">
        <f>M41+M38+M39+M40</f>
        <v>2428.6</v>
      </c>
      <c r="N37" s="112">
        <f>N41+N38+N39+N40</f>
        <v>8073.9000000000005</v>
      </c>
      <c r="O37" s="112">
        <f>O41+O38+O39+O40</f>
        <v>8060</v>
      </c>
      <c r="P37" s="113">
        <f t="shared" si="10"/>
        <v>331.87844848884134</v>
      </c>
      <c r="Q37" s="113">
        <f t="shared" si="1"/>
        <v>99.827840324997823</v>
      </c>
    </row>
    <row r="38" spans="1:17" s="132" customFormat="1" ht="54.75" customHeight="1">
      <c r="A38" s="125" t="s">
        <v>117</v>
      </c>
      <c r="B38" s="125" t="s">
        <v>109</v>
      </c>
      <c r="C38" s="125" t="s">
        <v>118</v>
      </c>
      <c r="D38" s="125"/>
      <c r="E38" s="125" t="s">
        <v>110</v>
      </c>
      <c r="F38" s="126"/>
      <c r="G38" s="127" t="s">
        <v>546</v>
      </c>
      <c r="H38" s="131">
        <v>463</v>
      </c>
      <c r="I38" s="128" t="s">
        <v>127</v>
      </c>
      <c r="J38" s="128" t="s">
        <v>118</v>
      </c>
      <c r="K38" s="131">
        <v>320408620</v>
      </c>
      <c r="L38" s="129">
        <v>612</v>
      </c>
      <c r="M38" s="130">
        <v>0</v>
      </c>
      <c r="N38" s="130">
        <v>128.30000000000001</v>
      </c>
      <c r="O38" s="130">
        <v>128.30000000000001</v>
      </c>
      <c r="P38" s="106" t="s">
        <v>678</v>
      </c>
      <c r="Q38" s="106">
        <f>O38/N38*100</f>
        <v>100</v>
      </c>
    </row>
    <row r="39" spans="1:17" s="132" customFormat="1" ht="54.75" customHeight="1">
      <c r="A39" s="125" t="s">
        <v>117</v>
      </c>
      <c r="B39" s="125" t="s">
        <v>109</v>
      </c>
      <c r="C39" s="125" t="s">
        <v>118</v>
      </c>
      <c r="D39" s="125"/>
      <c r="E39" s="125" t="s">
        <v>110</v>
      </c>
      <c r="F39" s="126"/>
      <c r="G39" s="127" t="s">
        <v>546</v>
      </c>
      <c r="H39" s="131">
        <v>463</v>
      </c>
      <c r="I39" s="128" t="s">
        <v>127</v>
      </c>
      <c r="J39" s="128" t="s">
        <v>118</v>
      </c>
      <c r="K39" s="131" t="s">
        <v>681</v>
      </c>
      <c r="L39" s="129">
        <v>612</v>
      </c>
      <c r="M39" s="130">
        <v>0</v>
      </c>
      <c r="N39" s="130">
        <v>1.3</v>
      </c>
      <c r="O39" s="130">
        <v>1.3</v>
      </c>
      <c r="P39" s="106" t="s">
        <v>678</v>
      </c>
      <c r="Q39" s="106">
        <f t="shared" ref="Q39:Q40" si="11">O39/N39*100</f>
        <v>100</v>
      </c>
    </row>
    <row r="40" spans="1:17" s="132" customFormat="1" ht="54.75" customHeight="1">
      <c r="A40" s="125" t="s">
        <v>117</v>
      </c>
      <c r="B40" s="125" t="s">
        <v>109</v>
      </c>
      <c r="C40" s="125" t="s">
        <v>207</v>
      </c>
      <c r="D40" s="125"/>
      <c r="E40" s="125" t="s">
        <v>110</v>
      </c>
      <c r="F40" s="126"/>
      <c r="G40" s="127" t="s">
        <v>546</v>
      </c>
      <c r="H40" s="131">
        <v>463</v>
      </c>
      <c r="I40" s="128" t="s">
        <v>127</v>
      </c>
      <c r="J40" s="128" t="s">
        <v>118</v>
      </c>
      <c r="K40" s="131" t="s">
        <v>682</v>
      </c>
      <c r="L40" s="129">
        <v>612</v>
      </c>
      <c r="M40" s="130">
        <v>444</v>
      </c>
      <c r="N40" s="130">
        <v>387.7</v>
      </c>
      <c r="O40" s="130">
        <v>387.5</v>
      </c>
      <c r="P40" s="106">
        <f t="shared" ref="P40" si="12">O40/M40*100</f>
        <v>87.274774774774784</v>
      </c>
      <c r="Q40" s="106">
        <f t="shared" si="11"/>
        <v>99.948413721949976</v>
      </c>
    </row>
    <row r="41" spans="1:17" ht="54.75" customHeight="1">
      <c r="A41" s="103" t="s">
        <v>117</v>
      </c>
      <c r="B41" s="103" t="s">
        <v>103</v>
      </c>
      <c r="C41" s="103"/>
      <c r="D41" s="103"/>
      <c r="E41" s="103"/>
      <c r="F41" s="102" t="s">
        <v>20</v>
      </c>
      <c r="G41" s="5" t="s">
        <v>546</v>
      </c>
      <c r="H41" s="37" t="s">
        <v>260</v>
      </c>
      <c r="I41" s="37"/>
      <c r="J41" s="37"/>
      <c r="K41" s="50"/>
      <c r="L41" s="31"/>
      <c r="M41" s="133">
        <f>M42+M43+M44+M45+M46+M47+M48</f>
        <v>1984.6</v>
      </c>
      <c r="N41" s="133">
        <f>N42+N43+N44+N45+N46+N47+N48</f>
        <v>7556.6</v>
      </c>
      <c r="O41" s="133">
        <f>O42+O43+O44+O45+O46+O47+O48</f>
        <v>7542.9</v>
      </c>
      <c r="P41" s="43">
        <f t="shared" si="10"/>
        <v>380.07155094225539</v>
      </c>
      <c r="Q41" s="43">
        <f t="shared" si="1"/>
        <v>99.818701532435213</v>
      </c>
    </row>
    <row r="42" spans="1:17" ht="33.75">
      <c r="A42" s="323" t="s">
        <v>117</v>
      </c>
      <c r="B42" s="323" t="s">
        <v>103</v>
      </c>
      <c r="C42" s="323" t="s">
        <v>115</v>
      </c>
      <c r="D42" s="343"/>
      <c r="E42" s="323" t="s">
        <v>110</v>
      </c>
      <c r="F42" s="329" t="s">
        <v>343</v>
      </c>
      <c r="G42" s="329" t="s">
        <v>546</v>
      </c>
      <c r="H42" s="99" t="s">
        <v>260</v>
      </c>
      <c r="I42" s="99" t="s">
        <v>127</v>
      </c>
      <c r="J42" s="99" t="s">
        <v>118</v>
      </c>
      <c r="K42" s="99" t="s">
        <v>344</v>
      </c>
      <c r="L42" s="29" t="s">
        <v>550</v>
      </c>
      <c r="M42" s="133">
        <f>1374.8+415.2+7.6</f>
        <v>1797.6</v>
      </c>
      <c r="N42" s="133">
        <f>1405+417.7+4.1+0.5</f>
        <v>1827.3</v>
      </c>
      <c r="O42" s="133">
        <f>1405+417.6+4+0.5</f>
        <v>1827.1</v>
      </c>
      <c r="P42" s="43">
        <f>O42/M42*100</f>
        <v>101.64107699154428</v>
      </c>
      <c r="Q42" s="43">
        <f>O42/N42*100</f>
        <v>99.98905488972801</v>
      </c>
    </row>
    <row r="43" spans="1:17" ht="23.25" customHeight="1">
      <c r="A43" s="342"/>
      <c r="B43" s="342"/>
      <c r="C43" s="342"/>
      <c r="D43" s="342"/>
      <c r="E43" s="342"/>
      <c r="F43" s="342"/>
      <c r="G43" s="342"/>
      <c r="H43" s="123">
        <v>463</v>
      </c>
      <c r="I43" s="123" t="s">
        <v>127</v>
      </c>
      <c r="J43" s="123" t="s">
        <v>118</v>
      </c>
      <c r="K43" s="123" t="s">
        <v>676</v>
      </c>
      <c r="L43" s="123" t="s">
        <v>677</v>
      </c>
      <c r="M43" s="136">
        <v>0</v>
      </c>
      <c r="N43" s="136">
        <v>4.5</v>
      </c>
      <c r="O43" s="136">
        <v>4.5</v>
      </c>
      <c r="P43" s="43" t="s">
        <v>678</v>
      </c>
      <c r="Q43" s="43">
        <f>O43/N43*100</f>
        <v>100</v>
      </c>
    </row>
    <row r="44" spans="1:17" ht="45">
      <c r="A44" s="45" t="s">
        <v>117</v>
      </c>
      <c r="B44" s="45" t="s">
        <v>103</v>
      </c>
      <c r="C44" s="45" t="s">
        <v>116</v>
      </c>
      <c r="D44" s="45"/>
      <c r="E44" s="45" t="s">
        <v>110</v>
      </c>
      <c r="F44" s="46" t="s">
        <v>69</v>
      </c>
      <c r="G44" s="5" t="s">
        <v>546</v>
      </c>
      <c r="H44" s="37" t="s">
        <v>260</v>
      </c>
      <c r="I44" s="37" t="s">
        <v>127</v>
      </c>
      <c r="J44" s="37" t="s">
        <v>118</v>
      </c>
      <c r="K44" s="37" t="s">
        <v>345</v>
      </c>
      <c r="L44" s="29" t="s">
        <v>372</v>
      </c>
      <c r="M44" s="133">
        <v>0</v>
      </c>
      <c r="N44" s="133">
        <v>636</v>
      </c>
      <c r="O44" s="133">
        <v>636</v>
      </c>
      <c r="P44" s="43" t="s">
        <v>678</v>
      </c>
      <c r="Q44" s="43">
        <f t="shared" si="1"/>
        <v>100</v>
      </c>
    </row>
    <row r="45" spans="1:17" ht="45">
      <c r="A45" s="45" t="s">
        <v>117</v>
      </c>
      <c r="B45" s="45" t="s">
        <v>103</v>
      </c>
      <c r="C45" s="45" t="s">
        <v>117</v>
      </c>
      <c r="D45" s="37"/>
      <c r="E45" s="45" t="s">
        <v>110</v>
      </c>
      <c r="F45" s="5" t="s">
        <v>162</v>
      </c>
      <c r="G45" s="5" t="s">
        <v>546</v>
      </c>
      <c r="H45" s="37" t="s">
        <v>260</v>
      </c>
      <c r="I45" s="37" t="s">
        <v>127</v>
      </c>
      <c r="J45" s="37" t="s">
        <v>118</v>
      </c>
      <c r="K45" s="37" t="s">
        <v>346</v>
      </c>
      <c r="L45" s="29">
        <v>612</v>
      </c>
      <c r="M45" s="133">
        <v>0</v>
      </c>
      <c r="N45" s="133">
        <v>0</v>
      </c>
      <c r="O45" s="133">
        <v>0</v>
      </c>
      <c r="P45" s="43" t="s">
        <v>348</v>
      </c>
      <c r="Q45" s="43" t="s">
        <v>678</v>
      </c>
    </row>
    <row r="46" spans="1:17" ht="45">
      <c r="A46" s="45" t="s">
        <v>117</v>
      </c>
      <c r="B46" s="45" t="s">
        <v>103</v>
      </c>
      <c r="C46" s="45" t="s">
        <v>118</v>
      </c>
      <c r="D46" s="44"/>
      <c r="E46" s="37" t="s">
        <v>110</v>
      </c>
      <c r="F46" s="48" t="s">
        <v>374</v>
      </c>
      <c r="G46" s="5" t="s">
        <v>546</v>
      </c>
      <c r="H46" s="37" t="s">
        <v>260</v>
      </c>
      <c r="I46" s="37" t="s">
        <v>127</v>
      </c>
      <c r="J46" s="37" t="s">
        <v>118</v>
      </c>
      <c r="K46" s="37" t="s">
        <v>375</v>
      </c>
      <c r="L46" s="29">
        <v>612</v>
      </c>
      <c r="M46" s="133">
        <v>187</v>
      </c>
      <c r="N46" s="133">
        <v>193</v>
      </c>
      <c r="O46" s="133">
        <v>179.5</v>
      </c>
      <c r="P46" s="43">
        <f t="shared" si="10"/>
        <v>95.98930481283422</v>
      </c>
      <c r="Q46" s="43">
        <f t="shared" si="1"/>
        <v>93.005181347150256</v>
      </c>
    </row>
    <row r="47" spans="1:17" ht="45">
      <c r="A47" s="37" t="s">
        <v>117</v>
      </c>
      <c r="B47" s="37" t="s">
        <v>103</v>
      </c>
      <c r="C47" s="37" t="s">
        <v>210</v>
      </c>
      <c r="D47" s="37"/>
      <c r="E47" s="37" t="s">
        <v>110</v>
      </c>
      <c r="F47" s="49" t="s">
        <v>58</v>
      </c>
      <c r="G47" s="5" t="s">
        <v>546</v>
      </c>
      <c r="H47" s="37" t="s">
        <v>260</v>
      </c>
      <c r="I47" s="37" t="s">
        <v>127</v>
      </c>
      <c r="J47" s="37" t="s">
        <v>115</v>
      </c>
      <c r="K47" s="37" t="s">
        <v>679</v>
      </c>
      <c r="L47" s="29">
        <v>612</v>
      </c>
      <c r="M47" s="133">
        <v>0</v>
      </c>
      <c r="N47" s="133">
        <v>17.399999999999999</v>
      </c>
      <c r="O47" s="133">
        <v>17.399999999999999</v>
      </c>
      <c r="P47" s="43" t="s">
        <v>348</v>
      </c>
      <c r="Q47" s="43">
        <f t="shared" si="1"/>
        <v>100</v>
      </c>
    </row>
    <row r="48" spans="1:17" ht="45">
      <c r="A48" s="44" t="s">
        <v>117</v>
      </c>
      <c r="B48" s="44" t="s">
        <v>103</v>
      </c>
      <c r="C48" s="44" t="s">
        <v>539</v>
      </c>
      <c r="D48" s="44"/>
      <c r="E48" s="44" t="s">
        <v>110</v>
      </c>
      <c r="F48" s="69" t="s">
        <v>540</v>
      </c>
      <c r="G48" s="48" t="s">
        <v>546</v>
      </c>
      <c r="H48" s="37" t="s">
        <v>260</v>
      </c>
      <c r="I48" s="37" t="s">
        <v>127</v>
      </c>
      <c r="J48" s="37" t="s">
        <v>115</v>
      </c>
      <c r="K48" s="37" t="s">
        <v>551</v>
      </c>
      <c r="L48" s="29">
        <v>612</v>
      </c>
      <c r="M48" s="133">
        <v>0</v>
      </c>
      <c r="N48" s="133">
        <v>4878.3999999999996</v>
      </c>
      <c r="O48" s="133">
        <v>4878.3999999999996</v>
      </c>
      <c r="P48" s="43" t="s">
        <v>348</v>
      </c>
      <c r="Q48" s="43">
        <f>O48/N48*100</f>
        <v>100</v>
      </c>
    </row>
  </sheetData>
  <mergeCells count="68">
    <mergeCell ref="C12:C13"/>
    <mergeCell ref="D12:D13"/>
    <mergeCell ref="A12:A13"/>
    <mergeCell ref="B12:B13"/>
    <mergeCell ref="F16:F18"/>
    <mergeCell ref="F12:F13"/>
    <mergeCell ref="E12:E13"/>
    <mergeCell ref="E10:E11"/>
    <mergeCell ref="H8:L8"/>
    <mergeCell ref="A10:A11"/>
    <mergeCell ref="B10:B11"/>
    <mergeCell ref="C10:C11"/>
    <mergeCell ref="D10:D11"/>
    <mergeCell ref="F10:F11"/>
    <mergeCell ref="A2:Q2"/>
    <mergeCell ref="A3:Q3"/>
    <mergeCell ref="A4:Q4"/>
    <mergeCell ref="A6:H6"/>
    <mergeCell ref="P8:Q8"/>
    <mergeCell ref="A8:E8"/>
    <mergeCell ref="F8:F9"/>
    <mergeCell ref="G8:G9"/>
    <mergeCell ref="M8:O8"/>
    <mergeCell ref="C31:C32"/>
    <mergeCell ref="D20:D21"/>
    <mergeCell ref="A20:A21"/>
    <mergeCell ref="A26:A28"/>
    <mergeCell ref="A34:A35"/>
    <mergeCell ref="B34:B35"/>
    <mergeCell ref="C34:C35"/>
    <mergeCell ref="D34:D35"/>
    <mergeCell ref="E34:E35"/>
    <mergeCell ref="F34:F35"/>
    <mergeCell ref="F31:F32"/>
    <mergeCell ref="E20:E21"/>
    <mergeCell ref="E31:E32"/>
    <mergeCell ref="F20:F21"/>
    <mergeCell ref="F24:F25"/>
    <mergeCell ref="G24:G25"/>
    <mergeCell ref="A16:A18"/>
    <mergeCell ref="B16:B18"/>
    <mergeCell ref="C16:C18"/>
    <mergeCell ref="D16:D18"/>
    <mergeCell ref="E16:E18"/>
    <mergeCell ref="B20:B21"/>
    <mergeCell ref="C20:C21"/>
    <mergeCell ref="G16:G18"/>
    <mergeCell ref="A24:A25"/>
    <mergeCell ref="B24:B25"/>
    <mergeCell ref="C24:C25"/>
    <mergeCell ref="D24:D25"/>
    <mergeCell ref="E24:E25"/>
    <mergeCell ref="G26:G28"/>
    <mergeCell ref="A42:A43"/>
    <mergeCell ref="B42:B43"/>
    <mergeCell ref="C42:C43"/>
    <mergeCell ref="D42:D43"/>
    <mergeCell ref="E42:E43"/>
    <mergeCell ref="F42:F43"/>
    <mergeCell ref="G42:G43"/>
    <mergeCell ref="B26:B28"/>
    <mergeCell ref="C26:C28"/>
    <mergeCell ref="D26:D28"/>
    <mergeCell ref="E26:E28"/>
    <mergeCell ref="F26:F28"/>
    <mergeCell ref="A31:A32"/>
    <mergeCell ref="D31:D32"/>
    <mergeCell ref="B31:B32"/>
  </mergeCells>
  <phoneticPr fontId="16" type="noConversion"/>
  <pageMargins left="0.75" right="0.75" top="1" bottom="1" header="0.5" footer="0.5"/>
  <pageSetup paperSize="9" scale="84" orientation="landscape" r:id="rId1"/>
  <headerFooter alignWithMargins="0"/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1:M160"/>
  <sheetViews>
    <sheetView topLeftCell="A52" workbookViewId="0">
      <selection activeCell="F30" sqref="F30"/>
    </sheetView>
  </sheetViews>
  <sheetFormatPr defaultRowHeight="15"/>
  <cols>
    <col min="1" max="1" width="5.5703125" customWidth="1"/>
    <col min="2" max="2" width="4.28515625" customWidth="1"/>
    <col min="3" max="3" width="27.85546875" customWidth="1"/>
    <col min="4" max="4" width="35.85546875" customWidth="1"/>
    <col min="5" max="5" width="17.5703125" customWidth="1"/>
    <col min="6" max="6" width="17.140625" customWidth="1"/>
    <col min="7" max="7" width="24.140625" customWidth="1"/>
  </cols>
  <sheetData>
    <row r="1" spans="1:13">
      <c r="A1" s="1"/>
      <c r="B1" s="1"/>
      <c r="C1" s="1"/>
      <c r="D1" s="1"/>
      <c r="E1" s="1"/>
      <c r="F1" s="1"/>
      <c r="G1" s="1"/>
    </row>
    <row r="2" spans="1:13" ht="15" customHeight="1">
      <c r="A2" s="354" t="s">
        <v>347</v>
      </c>
      <c r="B2" s="354"/>
      <c r="C2" s="354"/>
      <c r="D2" s="354"/>
      <c r="E2" s="354"/>
      <c r="F2" s="354"/>
      <c r="G2" s="354"/>
      <c r="H2" s="7"/>
      <c r="I2" s="7"/>
      <c r="J2" s="7"/>
      <c r="K2" s="7"/>
      <c r="L2" s="7"/>
      <c r="M2" s="7"/>
    </row>
    <row r="3" spans="1:13">
      <c r="A3" s="333" t="s">
        <v>683</v>
      </c>
      <c r="B3" s="333"/>
      <c r="C3" s="333"/>
      <c r="D3" s="333"/>
      <c r="E3" s="333"/>
      <c r="F3" s="333"/>
      <c r="G3" s="333"/>
      <c r="H3" s="8"/>
      <c r="I3" s="8"/>
      <c r="J3" s="8"/>
      <c r="K3" s="8"/>
      <c r="L3" s="8"/>
      <c r="M3" s="8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317" t="s">
        <v>437</v>
      </c>
      <c r="B5" s="317"/>
      <c r="C5" s="317"/>
      <c r="D5" s="317"/>
      <c r="E5" s="317"/>
      <c r="F5" s="317"/>
      <c r="G5" s="317"/>
    </row>
    <row r="6" spans="1:13">
      <c r="A6" s="1"/>
      <c r="B6" s="1"/>
      <c r="C6" s="1"/>
      <c r="D6" s="1"/>
      <c r="E6" s="1"/>
      <c r="F6" s="1"/>
      <c r="G6" s="1"/>
    </row>
    <row r="7" spans="1:13">
      <c r="A7" s="339" t="s">
        <v>111</v>
      </c>
      <c r="B7" s="364"/>
      <c r="C7" s="318" t="s">
        <v>28</v>
      </c>
      <c r="D7" s="318" t="s">
        <v>29</v>
      </c>
      <c r="E7" s="365" t="s">
        <v>172</v>
      </c>
      <c r="F7" s="318" t="s">
        <v>190</v>
      </c>
      <c r="G7" s="318" t="s">
        <v>191</v>
      </c>
    </row>
    <row r="8" spans="1:13" ht="27" customHeight="1">
      <c r="A8" s="339"/>
      <c r="B8" s="364"/>
      <c r="C8" s="334" t="s">
        <v>395</v>
      </c>
      <c r="D8" s="334"/>
      <c r="E8" s="366"/>
      <c r="F8" s="318"/>
      <c r="G8" s="318"/>
    </row>
    <row r="9" spans="1:13">
      <c r="A9" s="79" t="s">
        <v>119</v>
      </c>
      <c r="B9" s="79" t="s">
        <v>112</v>
      </c>
      <c r="C9" s="334"/>
      <c r="D9" s="334"/>
      <c r="E9" s="367"/>
      <c r="F9" s="318"/>
      <c r="G9" s="318"/>
    </row>
    <row r="10" spans="1:13">
      <c r="A10" s="368" t="s">
        <v>117</v>
      </c>
      <c r="B10" s="361"/>
      <c r="C10" s="370" t="s">
        <v>447</v>
      </c>
      <c r="D10" s="58" t="s">
        <v>84</v>
      </c>
      <c r="E10" s="35">
        <f>SUM(E11+E18+E19)</f>
        <v>61431.4</v>
      </c>
      <c r="F10" s="35">
        <f>SUM(F11+F18+F19)</f>
        <v>61317.2</v>
      </c>
      <c r="G10" s="35">
        <f>F10/E10*100</f>
        <v>99.814101583229416</v>
      </c>
    </row>
    <row r="11" spans="1:13" ht="22.5">
      <c r="A11" s="368"/>
      <c r="B11" s="361"/>
      <c r="C11" s="370"/>
      <c r="D11" s="59" t="s">
        <v>30</v>
      </c>
      <c r="E11" s="34">
        <f>E21+E41+E51+E61+E31</f>
        <v>57479.620940000001</v>
      </c>
      <c r="F11" s="34">
        <f>F21+F41+F51+F61+F31</f>
        <v>57365.420939999996</v>
      </c>
      <c r="G11" s="34">
        <f>F11/E11*100</f>
        <v>99.801320888808206</v>
      </c>
    </row>
    <row r="12" spans="1:13">
      <c r="A12" s="368"/>
      <c r="B12" s="361"/>
      <c r="C12" s="370"/>
      <c r="D12" s="60" t="s">
        <v>31</v>
      </c>
      <c r="E12" s="34"/>
      <c r="F12" s="34"/>
      <c r="G12" s="35"/>
    </row>
    <row r="13" spans="1:13" ht="22.5">
      <c r="A13" s="368"/>
      <c r="B13" s="361"/>
      <c r="C13" s="370"/>
      <c r="D13" s="60" t="s">
        <v>247</v>
      </c>
      <c r="E13" s="34">
        <f t="shared" ref="E13:F16" si="0">E23+E43+E53+E63+E33</f>
        <v>56519.037400000001</v>
      </c>
      <c r="F13" s="34">
        <f>F23+F43+F53+F63+F33</f>
        <v>56404.837399999997</v>
      </c>
      <c r="G13" s="34">
        <f>F13/E13*100</f>
        <v>99.797944187917111</v>
      </c>
    </row>
    <row r="14" spans="1:13">
      <c r="A14" s="368"/>
      <c r="B14" s="361"/>
      <c r="C14" s="370"/>
      <c r="D14" s="60" t="s">
        <v>248</v>
      </c>
      <c r="E14" s="36">
        <f>E24+E44+E54+E64+E34</f>
        <v>960.58353999999997</v>
      </c>
      <c r="F14" s="36">
        <f t="shared" si="0"/>
        <v>960.58353999999997</v>
      </c>
      <c r="G14" s="34">
        <f>F14/E14*100</f>
        <v>100</v>
      </c>
    </row>
    <row r="15" spans="1:13" ht="22.5">
      <c r="A15" s="368"/>
      <c r="B15" s="361"/>
      <c r="C15" s="370"/>
      <c r="D15" s="60" t="s">
        <v>249</v>
      </c>
      <c r="E15" s="36">
        <f t="shared" si="0"/>
        <v>0</v>
      </c>
      <c r="F15" s="36">
        <f t="shared" si="0"/>
        <v>0</v>
      </c>
      <c r="G15" s="35"/>
    </row>
    <row r="16" spans="1:13" ht="33.75">
      <c r="A16" s="368"/>
      <c r="B16" s="361"/>
      <c r="C16" s="370"/>
      <c r="D16" s="60" t="s">
        <v>250</v>
      </c>
      <c r="E16" s="36">
        <f>E26+E46+E56+E66+E36</f>
        <v>0</v>
      </c>
      <c r="F16" s="36">
        <f t="shared" si="0"/>
        <v>0</v>
      </c>
      <c r="G16" s="34"/>
    </row>
    <row r="17" spans="1:7">
      <c r="A17" s="368"/>
      <c r="B17" s="361"/>
      <c r="C17" s="370"/>
      <c r="D17" s="60" t="s">
        <v>251</v>
      </c>
      <c r="E17" s="36">
        <f>E27+E37+E47+E57+E67</f>
        <v>0</v>
      </c>
      <c r="F17" s="36">
        <f>F27+F37+F47+F57+F67</f>
        <v>0</v>
      </c>
      <c r="G17" s="35"/>
    </row>
    <row r="18" spans="1:7" ht="22.5">
      <c r="A18" s="368"/>
      <c r="B18" s="361"/>
      <c r="C18" s="370"/>
      <c r="D18" s="61" t="s">
        <v>252</v>
      </c>
      <c r="E18" s="36">
        <f>E28+E38+E48+E58+E68</f>
        <v>0</v>
      </c>
      <c r="F18" s="36">
        <f>F28+F38+F48+F58+F68</f>
        <v>0</v>
      </c>
      <c r="G18" s="35"/>
    </row>
    <row r="19" spans="1:7">
      <c r="A19" s="369"/>
      <c r="B19" s="362"/>
      <c r="C19" s="370"/>
      <c r="D19" s="61" t="s">
        <v>253</v>
      </c>
      <c r="E19" s="36">
        <f>E29+E49+E59+E69+E39</f>
        <v>3951.7790600000003</v>
      </c>
      <c r="F19" s="36">
        <f>F29+F49+F59+F69+F39</f>
        <v>3951.7790600000003</v>
      </c>
      <c r="G19" s="34">
        <f>F19/E19*100</f>
        <v>100</v>
      </c>
    </row>
    <row r="20" spans="1:7">
      <c r="A20" s="361" t="s">
        <v>117</v>
      </c>
      <c r="B20" s="361" t="s">
        <v>110</v>
      </c>
      <c r="C20" s="363" t="s">
        <v>21</v>
      </c>
      <c r="D20" s="139" t="s">
        <v>84</v>
      </c>
      <c r="E20" s="138">
        <f>E21+E28+E29</f>
        <v>15574.199999999999</v>
      </c>
      <c r="F20" s="138">
        <f>F21+F28+F29</f>
        <v>15542.2</v>
      </c>
      <c r="G20" s="138">
        <f>F20/E20*100</f>
        <v>99.79453198238113</v>
      </c>
    </row>
    <row r="21" spans="1:7" ht="22.5">
      <c r="A21" s="361"/>
      <c r="B21" s="361"/>
      <c r="C21" s="363"/>
      <c r="D21" s="59" t="s">
        <v>30</v>
      </c>
      <c r="E21" s="34">
        <f>E23+E27+E24+E26</f>
        <v>15574.199999999999</v>
      </c>
      <c r="F21" s="34">
        <f>F23+F27+F24+F26</f>
        <v>15542.2</v>
      </c>
      <c r="G21" s="34">
        <f>F21/E21*100</f>
        <v>99.79453198238113</v>
      </c>
    </row>
    <row r="22" spans="1:7">
      <c r="A22" s="361"/>
      <c r="B22" s="361"/>
      <c r="C22" s="363"/>
      <c r="D22" s="60" t="s">
        <v>31</v>
      </c>
      <c r="E22" s="34"/>
      <c r="F22" s="34"/>
      <c r="G22" s="35"/>
    </row>
    <row r="23" spans="1:7" ht="22.5">
      <c r="A23" s="361"/>
      <c r="B23" s="361"/>
      <c r="C23" s="363"/>
      <c r="D23" s="60" t="s">
        <v>247</v>
      </c>
      <c r="E23" s="34">
        <f>'форма 5'!N13-E24-E29</f>
        <v>15574.199999999999</v>
      </c>
      <c r="F23" s="34">
        <f>'форма 5'!O13-F24-F29</f>
        <v>15542.2</v>
      </c>
      <c r="G23" s="34">
        <f>F23/E23*100</f>
        <v>99.79453198238113</v>
      </c>
    </row>
    <row r="24" spans="1:7">
      <c r="A24" s="361"/>
      <c r="B24" s="361"/>
      <c r="C24" s="363"/>
      <c r="D24" s="60" t="s">
        <v>248</v>
      </c>
      <c r="E24" s="34">
        <v>0</v>
      </c>
      <c r="F24" s="34">
        <v>0</v>
      </c>
      <c r="G24" s="34"/>
    </row>
    <row r="25" spans="1:7" ht="22.5">
      <c r="A25" s="361"/>
      <c r="B25" s="361"/>
      <c r="C25" s="363"/>
      <c r="D25" s="60" t="s">
        <v>249</v>
      </c>
      <c r="E25" s="34"/>
      <c r="F25" s="34"/>
      <c r="G25" s="35"/>
    </row>
    <row r="26" spans="1:7" ht="33.75">
      <c r="A26" s="361"/>
      <c r="B26" s="361"/>
      <c r="C26" s="363"/>
      <c r="D26" s="60" t="s">
        <v>250</v>
      </c>
      <c r="E26" s="34"/>
      <c r="F26" s="34"/>
      <c r="G26" s="34"/>
    </row>
    <row r="27" spans="1:7">
      <c r="A27" s="361"/>
      <c r="B27" s="361"/>
      <c r="C27" s="363"/>
      <c r="D27" s="60" t="s">
        <v>251</v>
      </c>
      <c r="E27" s="34"/>
      <c r="F27" s="34"/>
      <c r="G27" s="35"/>
    </row>
    <row r="28" spans="1:7" ht="22.5">
      <c r="A28" s="361"/>
      <c r="B28" s="361"/>
      <c r="C28" s="363"/>
      <c r="D28" s="61" t="s">
        <v>252</v>
      </c>
      <c r="E28" s="34"/>
      <c r="F28" s="34"/>
      <c r="G28" s="35"/>
    </row>
    <row r="29" spans="1:7">
      <c r="A29" s="362"/>
      <c r="B29" s="362"/>
      <c r="C29" s="363"/>
      <c r="D29" s="61" t="s">
        <v>253</v>
      </c>
      <c r="E29" s="34">
        <v>0</v>
      </c>
      <c r="F29" s="34">
        <v>0</v>
      </c>
      <c r="G29" s="34"/>
    </row>
    <row r="30" spans="1:7">
      <c r="A30" s="361" t="s">
        <v>117</v>
      </c>
      <c r="B30" s="361" t="s">
        <v>109</v>
      </c>
      <c r="C30" s="363" t="s">
        <v>193</v>
      </c>
      <c r="D30" s="58" t="s">
        <v>84</v>
      </c>
      <c r="E30" s="35">
        <f>E31+E38+E39</f>
        <v>34309.4</v>
      </c>
      <c r="F30" s="35">
        <f>F31+F38+F39</f>
        <v>34300.199999999997</v>
      </c>
      <c r="G30" s="35">
        <f>F30/E30*100</f>
        <v>99.973185191230371</v>
      </c>
    </row>
    <row r="31" spans="1:7" ht="22.5">
      <c r="A31" s="361"/>
      <c r="B31" s="361"/>
      <c r="C31" s="363"/>
      <c r="D31" s="59" t="s">
        <v>30</v>
      </c>
      <c r="E31" s="34">
        <f>E33+E37+E34+E36</f>
        <v>34309.4</v>
      </c>
      <c r="F31" s="34">
        <f>F33+F37+F34+F36</f>
        <v>34300.199999999997</v>
      </c>
      <c r="G31" s="34">
        <f>F31/E31*100</f>
        <v>99.973185191230371</v>
      </c>
    </row>
    <row r="32" spans="1:7">
      <c r="A32" s="361"/>
      <c r="B32" s="361"/>
      <c r="C32" s="363"/>
      <c r="D32" s="60" t="s">
        <v>31</v>
      </c>
      <c r="E32" s="34"/>
      <c r="F32" s="34"/>
      <c r="G32" s="35"/>
    </row>
    <row r="33" spans="1:7" ht="22.5">
      <c r="A33" s="361"/>
      <c r="B33" s="361"/>
      <c r="C33" s="363"/>
      <c r="D33" s="60" t="s">
        <v>247</v>
      </c>
      <c r="E33" s="34">
        <f>'форма 5'!N20-'форма 6'!E34-'форма 6'!E39</f>
        <v>34309.4</v>
      </c>
      <c r="F33" s="34">
        <f>'форма 5'!O20-'форма 6'!F34-'форма 6'!F39</f>
        <v>34300.199999999997</v>
      </c>
      <c r="G33" s="34">
        <f>F33/E33*100</f>
        <v>99.973185191230371</v>
      </c>
    </row>
    <row r="34" spans="1:7">
      <c r="A34" s="361"/>
      <c r="B34" s="361"/>
      <c r="C34" s="363"/>
      <c r="D34" s="60" t="s">
        <v>248</v>
      </c>
      <c r="E34" s="34"/>
      <c r="F34" s="34"/>
      <c r="G34" s="34"/>
    </row>
    <row r="35" spans="1:7" ht="22.5">
      <c r="A35" s="361"/>
      <c r="B35" s="361"/>
      <c r="C35" s="363"/>
      <c r="D35" s="60" t="s">
        <v>249</v>
      </c>
      <c r="E35" s="34"/>
      <c r="F35" s="34"/>
      <c r="G35" s="35"/>
    </row>
    <row r="36" spans="1:7" ht="33.75">
      <c r="A36" s="361"/>
      <c r="B36" s="361"/>
      <c r="C36" s="363"/>
      <c r="D36" s="60" t="s">
        <v>250</v>
      </c>
      <c r="E36" s="34"/>
      <c r="F36" s="34"/>
      <c r="G36" s="34"/>
    </row>
    <row r="37" spans="1:7">
      <c r="A37" s="361"/>
      <c r="B37" s="361"/>
      <c r="C37" s="363"/>
      <c r="D37" s="60" t="s">
        <v>251</v>
      </c>
      <c r="E37" s="34"/>
      <c r="F37" s="34"/>
      <c r="G37" s="35"/>
    </row>
    <row r="38" spans="1:7" ht="22.5">
      <c r="A38" s="361"/>
      <c r="B38" s="361"/>
      <c r="C38" s="363"/>
      <c r="D38" s="61" t="s">
        <v>252</v>
      </c>
      <c r="E38" s="34"/>
      <c r="F38" s="34"/>
      <c r="G38" s="35"/>
    </row>
    <row r="39" spans="1:7">
      <c r="A39" s="362"/>
      <c r="B39" s="362"/>
      <c r="C39" s="363"/>
      <c r="D39" s="61" t="s">
        <v>253</v>
      </c>
      <c r="E39" s="34"/>
      <c r="F39" s="34"/>
      <c r="G39" s="34"/>
    </row>
    <row r="40" spans="1:7">
      <c r="A40" s="361" t="s">
        <v>117</v>
      </c>
      <c r="B40" s="361" t="s">
        <v>121</v>
      </c>
      <c r="C40" s="363" t="s">
        <v>552</v>
      </c>
      <c r="D40" s="139" t="s">
        <v>84</v>
      </c>
      <c r="E40" s="138">
        <f>E41+E48+E49</f>
        <v>0</v>
      </c>
      <c r="F40" s="138">
        <f>F41+F48+F49</f>
        <v>0</v>
      </c>
      <c r="G40" s="140" t="s">
        <v>205</v>
      </c>
    </row>
    <row r="41" spans="1:7" ht="22.5">
      <c r="A41" s="361"/>
      <c r="B41" s="361"/>
      <c r="C41" s="363"/>
      <c r="D41" s="59" t="s">
        <v>30</v>
      </c>
      <c r="E41" s="34">
        <f>E43+E47+E44+E46</f>
        <v>0</v>
      </c>
      <c r="F41" s="34">
        <f>F43+F47+F44+F46</f>
        <v>0</v>
      </c>
      <c r="G41" s="87" t="s">
        <v>205</v>
      </c>
    </row>
    <row r="42" spans="1:7">
      <c r="A42" s="361"/>
      <c r="B42" s="361"/>
      <c r="C42" s="363"/>
      <c r="D42" s="60" t="s">
        <v>31</v>
      </c>
      <c r="E42" s="34"/>
      <c r="F42" s="34"/>
      <c r="G42" s="86"/>
    </row>
    <row r="43" spans="1:7" ht="22.5">
      <c r="A43" s="361"/>
      <c r="B43" s="361"/>
      <c r="C43" s="363"/>
      <c r="D43" s="60" t="s">
        <v>247</v>
      </c>
      <c r="E43" s="34">
        <f>'форма 5'!N31</f>
        <v>0</v>
      </c>
      <c r="F43" s="34">
        <f>'форма 5'!O31</f>
        <v>0</v>
      </c>
      <c r="G43" s="87" t="s">
        <v>205</v>
      </c>
    </row>
    <row r="44" spans="1:7">
      <c r="A44" s="361"/>
      <c r="B44" s="361"/>
      <c r="C44" s="363"/>
      <c r="D44" s="60" t="s">
        <v>248</v>
      </c>
      <c r="E44" s="34"/>
      <c r="F44" s="34"/>
      <c r="G44" s="35"/>
    </row>
    <row r="45" spans="1:7" ht="22.5">
      <c r="A45" s="361"/>
      <c r="B45" s="361"/>
      <c r="C45" s="363"/>
      <c r="D45" s="60" t="s">
        <v>249</v>
      </c>
      <c r="E45" s="34"/>
      <c r="F45" s="34"/>
      <c r="G45" s="35"/>
    </row>
    <row r="46" spans="1:7" ht="33.75">
      <c r="A46" s="361"/>
      <c r="B46" s="361"/>
      <c r="C46" s="363"/>
      <c r="D46" s="60" t="s">
        <v>250</v>
      </c>
      <c r="E46" s="34"/>
      <c r="F46" s="34"/>
      <c r="G46" s="34"/>
    </row>
    <row r="47" spans="1:7">
      <c r="A47" s="361"/>
      <c r="B47" s="361"/>
      <c r="C47" s="363"/>
      <c r="D47" s="60" t="s">
        <v>251</v>
      </c>
      <c r="E47" s="34"/>
      <c r="F47" s="34"/>
      <c r="G47" s="35"/>
    </row>
    <row r="48" spans="1:7" ht="22.5">
      <c r="A48" s="361"/>
      <c r="B48" s="361"/>
      <c r="C48" s="363"/>
      <c r="D48" s="61" t="s">
        <v>252</v>
      </c>
      <c r="E48" s="34"/>
      <c r="F48" s="34"/>
      <c r="G48" s="35"/>
    </row>
    <row r="49" spans="1:7">
      <c r="A49" s="362"/>
      <c r="B49" s="362"/>
      <c r="C49" s="363"/>
      <c r="D49" s="61" t="s">
        <v>253</v>
      </c>
      <c r="E49" s="34"/>
      <c r="F49" s="34"/>
      <c r="G49" s="35"/>
    </row>
    <row r="50" spans="1:7">
      <c r="A50" s="361" t="s">
        <v>117</v>
      </c>
      <c r="B50" s="361" t="s">
        <v>122</v>
      </c>
      <c r="C50" s="363" t="s">
        <v>255</v>
      </c>
      <c r="D50" s="139" t="s">
        <v>84</v>
      </c>
      <c r="E50" s="137">
        <f>E51+E58+E59</f>
        <v>3473.9</v>
      </c>
      <c r="F50" s="137">
        <f>F51+F58+F59</f>
        <v>3414.8</v>
      </c>
      <c r="G50" s="138">
        <f>F50/E50*100</f>
        <v>98.298742047842481</v>
      </c>
    </row>
    <row r="51" spans="1:7" ht="22.5">
      <c r="A51" s="361"/>
      <c r="B51" s="361"/>
      <c r="C51" s="363"/>
      <c r="D51" s="59" t="s">
        <v>30</v>
      </c>
      <c r="E51" s="34">
        <f>E53+E57</f>
        <v>3473.9</v>
      </c>
      <c r="F51" s="34">
        <f>F53+F57</f>
        <v>3414.8</v>
      </c>
      <c r="G51" s="34">
        <f>F51/E51*100</f>
        <v>98.298742047842481</v>
      </c>
    </row>
    <row r="52" spans="1:7">
      <c r="A52" s="361"/>
      <c r="B52" s="361"/>
      <c r="C52" s="363"/>
      <c r="D52" s="60" t="s">
        <v>31</v>
      </c>
      <c r="E52" s="34"/>
      <c r="F52" s="34"/>
      <c r="G52" s="35"/>
    </row>
    <row r="53" spans="1:7" ht="22.5">
      <c r="A53" s="361"/>
      <c r="B53" s="361"/>
      <c r="C53" s="363"/>
      <c r="D53" s="60" t="s">
        <v>247</v>
      </c>
      <c r="E53" s="34">
        <f>'форма 5'!N36</f>
        <v>3473.9</v>
      </c>
      <c r="F53" s="34">
        <f>'форма 5'!O36</f>
        <v>3414.8</v>
      </c>
      <c r="G53" s="34">
        <f>F53/E53*100</f>
        <v>98.298742047842481</v>
      </c>
    </row>
    <row r="54" spans="1:7">
      <c r="A54" s="361"/>
      <c r="B54" s="361"/>
      <c r="C54" s="363"/>
      <c r="D54" s="60" t="s">
        <v>248</v>
      </c>
      <c r="E54" s="34"/>
      <c r="F54" s="34"/>
      <c r="G54" s="35"/>
    </row>
    <row r="55" spans="1:7" ht="22.5">
      <c r="A55" s="361"/>
      <c r="B55" s="361"/>
      <c r="C55" s="363"/>
      <c r="D55" s="60" t="s">
        <v>249</v>
      </c>
      <c r="E55" s="34"/>
      <c r="F55" s="34"/>
      <c r="G55" s="35"/>
    </row>
    <row r="56" spans="1:7" ht="33.75">
      <c r="A56" s="361"/>
      <c r="B56" s="361"/>
      <c r="C56" s="363"/>
      <c r="D56" s="60" t="s">
        <v>250</v>
      </c>
      <c r="E56" s="34"/>
      <c r="F56" s="34"/>
      <c r="G56" s="35"/>
    </row>
    <row r="57" spans="1:7">
      <c r="A57" s="361"/>
      <c r="B57" s="361"/>
      <c r="C57" s="363"/>
      <c r="D57" s="60" t="s">
        <v>251</v>
      </c>
      <c r="E57" s="34"/>
      <c r="F57" s="34"/>
      <c r="G57" s="35"/>
    </row>
    <row r="58" spans="1:7" ht="22.5">
      <c r="A58" s="361"/>
      <c r="B58" s="361"/>
      <c r="C58" s="363"/>
      <c r="D58" s="61" t="s">
        <v>252</v>
      </c>
      <c r="E58" s="34"/>
      <c r="F58" s="34"/>
      <c r="G58" s="35"/>
    </row>
    <row r="59" spans="1:7">
      <c r="A59" s="362"/>
      <c r="B59" s="362"/>
      <c r="C59" s="363"/>
      <c r="D59" s="61" t="s">
        <v>253</v>
      </c>
      <c r="E59" s="34"/>
      <c r="F59" s="34"/>
      <c r="G59" s="34"/>
    </row>
    <row r="60" spans="1:7">
      <c r="A60" s="361" t="s">
        <v>117</v>
      </c>
      <c r="B60" s="361" t="s">
        <v>103</v>
      </c>
      <c r="C60" s="363" t="s">
        <v>20</v>
      </c>
      <c r="D60" s="58" t="s">
        <v>84</v>
      </c>
      <c r="E60" s="38">
        <f>E61+E68+E69</f>
        <v>8073.9000000000015</v>
      </c>
      <c r="F60" s="38">
        <f>F61+F68+F69</f>
        <v>8060</v>
      </c>
      <c r="G60" s="35">
        <f>F60/E60*100</f>
        <v>99.827840324997823</v>
      </c>
    </row>
    <row r="61" spans="1:7" ht="22.5">
      <c r="A61" s="361"/>
      <c r="B61" s="361"/>
      <c r="C61" s="363"/>
      <c r="D61" s="59" t="s">
        <v>30</v>
      </c>
      <c r="E61" s="34">
        <f>E63+E67+E64+E66</f>
        <v>4122.1209400000007</v>
      </c>
      <c r="F61" s="34">
        <f>F63+F67+F64+F66</f>
        <v>4108.2209400000002</v>
      </c>
      <c r="G61" s="34">
        <f>F61/E61*100</f>
        <v>99.662794949436858</v>
      </c>
    </row>
    <row r="62" spans="1:7">
      <c r="A62" s="361"/>
      <c r="B62" s="361"/>
      <c r="C62" s="363"/>
      <c r="D62" s="60" t="s">
        <v>31</v>
      </c>
      <c r="E62" s="34"/>
      <c r="F62" s="34"/>
      <c r="G62" s="35"/>
    </row>
    <row r="63" spans="1:7" ht="22.5">
      <c r="A63" s="361"/>
      <c r="B63" s="361"/>
      <c r="C63" s="363"/>
      <c r="D63" s="60" t="s">
        <v>247</v>
      </c>
      <c r="E63" s="34">
        <f>'форма 5'!N37-'форма 6'!E64-'форма 6'!E69</f>
        <v>3161.5374000000006</v>
      </c>
      <c r="F63" s="34">
        <f>'форма 5'!O37-'форма 6'!F64-'форма 6'!F69</f>
        <v>3147.6374000000001</v>
      </c>
      <c r="G63" s="34">
        <f>F63/E63*100</f>
        <v>99.560340484980486</v>
      </c>
    </row>
    <row r="64" spans="1:7">
      <c r="A64" s="361"/>
      <c r="B64" s="361"/>
      <c r="C64" s="363"/>
      <c r="D64" s="60" t="s">
        <v>248</v>
      </c>
      <c r="E64" s="34">
        <f>E74+E81+E88</f>
        <v>960.58353999999997</v>
      </c>
      <c r="F64" s="34">
        <f>E74+E81+E88</f>
        <v>960.58353999999997</v>
      </c>
      <c r="G64" s="34">
        <f>F64/E64*100</f>
        <v>100</v>
      </c>
    </row>
    <row r="65" spans="1:7" ht="22.5">
      <c r="A65" s="361"/>
      <c r="B65" s="361"/>
      <c r="C65" s="363"/>
      <c r="D65" s="60" t="s">
        <v>249</v>
      </c>
      <c r="E65" s="34"/>
      <c r="F65" s="34"/>
      <c r="G65" s="35"/>
    </row>
    <row r="66" spans="1:7" ht="33.75">
      <c r="A66" s="361"/>
      <c r="B66" s="361"/>
      <c r="C66" s="363"/>
      <c r="D66" s="60" t="s">
        <v>250</v>
      </c>
      <c r="E66" s="34"/>
      <c r="F66" s="34"/>
      <c r="G66" s="34"/>
    </row>
    <row r="67" spans="1:7">
      <c r="A67" s="361"/>
      <c r="B67" s="361"/>
      <c r="C67" s="363"/>
      <c r="D67" s="60" t="s">
        <v>251</v>
      </c>
      <c r="E67" s="34"/>
      <c r="F67" s="34"/>
      <c r="G67" s="35"/>
    </row>
    <row r="68" spans="1:7" ht="22.5">
      <c r="A68" s="361"/>
      <c r="B68" s="361"/>
      <c r="C68" s="363"/>
      <c r="D68" s="61" t="s">
        <v>252</v>
      </c>
      <c r="E68" s="34"/>
      <c r="F68" s="34"/>
      <c r="G68" s="35"/>
    </row>
    <row r="69" spans="1:7">
      <c r="A69" s="362"/>
      <c r="B69" s="362"/>
      <c r="C69" s="363"/>
      <c r="D69" s="61" t="s">
        <v>253</v>
      </c>
      <c r="E69" s="34">
        <f>E73+E80+E87</f>
        <v>3951.7790600000003</v>
      </c>
      <c r="F69" s="34">
        <f>E73+E80+E87</f>
        <v>3951.7790600000003</v>
      </c>
      <c r="G69" s="87" t="s">
        <v>205</v>
      </c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14" t="s">
        <v>685</v>
      </c>
      <c r="D72" s="114" t="s">
        <v>689</v>
      </c>
      <c r="E72" s="1"/>
      <c r="F72" s="1"/>
      <c r="G72" s="1"/>
    </row>
    <row r="73" spans="1:7">
      <c r="A73" s="1"/>
      <c r="B73" s="1"/>
      <c r="C73" s="122" t="s">
        <v>686</v>
      </c>
      <c r="D73" s="142">
        <v>3556380</v>
      </c>
      <c r="E73" s="141">
        <f>D73/1000</f>
        <v>3556.38</v>
      </c>
      <c r="F73" s="1"/>
      <c r="G73" s="1"/>
    </row>
    <row r="74" spans="1:7">
      <c r="A74" s="1"/>
      <c r="B74" s="1"/>
      <c r="C74" s="122" t="s">
        <v>687</v>
      </c>
      <c r="D74" s="142">
        <v>834212.6</v>
      </c>
      <c r="E74" s="141">
        <f t="shared" ref="E74:E75" si="1">D74/1000</f>
        <v>834.21259999999995</v>
      </c>
      <c r="F74" s="1"/>
      <c r="G74" s="1"/>
    </row>
    <row r="75" spans="1:7">
      <c r="A75" s="1"/>
      <c r="B75" s="1"/>
      <c r="C75" s="122" t="s">
        <v>688</v>
      </c>
      <c r="D75" s="142">
        <v>487837.4</v>
      </c>
      <c r="E75" s="141">
        <f t="shared" si="1"/>
        <v>487.8374</v>
      </c>
      <c r="F75" s="1"/>
      <c r="G75" s="1"/>
    </row>
    <row r="76" spans="1:7">
      <c r="A76" s="1"/>
      <c r="B76" s="1"/>
      <c r="C76" s="120">
        <f>'форма 5'!O48</f>
        <v>4878.3999999999996</v>
      </c>
      <c r="D76" s="145">
        <f>(D73+D74+D75)/1000</f>
        <v>4878.43</v>
      </c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14" t="s">
        <v>685</v>
      </c>
      <c r="D79" s="114" t="s">
        <v>690</v>
      </c>
      <c r="E79" s="1"/>
      <c r="F79" s="1"/>
      <c r="G79" s="1"/>
    </row>
    <row r="80" spans="1:7">
      <c r="A80" s="1"/>
      <c r="B80" s="1"/>
      <c r="C80" s="122" t="s">
        <v>686</v>
      </c>
      <c r="D80" s="142">
        <v>324000</v>
      </c>
      <c r="E80" s="141">
        <f>D80/1000</f>
        <v>324</v>
      </c>
      <c r="F80" s="1"/>
      <c r="G80" s="1"/>
    </row>
    <row r="81" spans="1:7">
      <c r="A81" s="1"/>
      <c r="B81" s="1"/>
      <c r="C81" s="122" t="s">
        <v>687</v>
      </c>
      <c r="D81" s="142">
        <v>76000</v>
      </c>
      <c r="E81" s="141">
        <f t="shared" ref="E81:E82" si="2">D81/1000</f>
        <v>76</v>
      </c>
      <c r="F81" s="1"/>
      <c r="G81" s="1"/>
    </row>
    <row r="82" spans="1:7">
      <c r="A82" s="1"/>
      <c r="B82" s="1"/>
      <c r="C82" s="122" t="s">
        <v>688</v>
      </c>
      <c r="D82" s="142">
        <v>4040.4</v>
      </c>
      <c r="E82" s="141">
        <f t="shared" si="2"/>
        <v>4.0404</v>
      </c>
      <c r="F82" s="1"/>
      <c r="G82" s="1"/>
    </row>
    <row r="83" spans="1:7">
      <c r="A83" s="1"/>
      <c r="B83" s="1"/>
      <c r="C83" s="143">
        <f>'форма 5'!O40</f>
        <v>387.5</v>
      </c>
      <c r="D83" s="146">
        <f>(D80+D81+D82)/1000</f>
        <v>404.04040000000003</v>
      </c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14" t="s">
        <v>691</v>
      </c>
      <c r="D86" s="114" t="s">
        <v>692</v>
      </c>
      <c r="E86" s="1"/>
      <c r="F86" s="1"/>
      <c r="G86" s="1"/>
    </row>
    <row r="87" spans="1:7">
      <c r="A87" s="1"/>
      <c r="B87" s="1"/>
      <c r="C87" s="122" t="s">
        <v>686</v>
      </c>
      <c r="D87" s="122">
        <v>71399.06</v>
      </c>
      <c r="E87" s="141">
        <f>D87/1000</f>
        <v>71.399059999999992</v>
      </c>
      <c r="F87" s="1"/>
      <c r="G87" s="1"/>
    </row>
    <row r="88" spans="1:7">
      <c r="A88" s="1"/>
      <c r="B88" s="1"/>
      <c r="C88" s="122" t="s">
        <v>687</v>
      </c>
      <c r="D88" s="122">
        <v>50370.94</v>
      </c>
      <c r="E88" s="141">
        <f t="shared" ref="E88:E89" si="3">D88/1000</f>
        <v>50.370940000000004</v>
      </c>
      <c r="F88" s="1"/>
      <c r="G88" s="1"/>
    </row>
    <row r="89" spans="1:7">
      <c r="A89" s="1"/>
      <c r="B89" s="1"/>
      <c r="C89" s="122" t="s">
        <v>688</v>
      </c>
      <c r="D89" s="122">
        <v>1230</v>
      </c>
      <c r="E89" s="141">
        <f t="shared" si="3"/>
        <v>1.23</v>
      </c>
      <c r="F89" s="1"/>
      <c r="G89" s="1"/>
    </row>
    <row r="90" spans="1:7">
      <c r="A90" s="1"/>
      <c r="B90" s="1" t="s">
        <v>694</v>
      </c>
      <c r="C90" s="143">
        <f>'форма 5'!O16</f>
        <v>104.5</v>
      </c>
      <c r="D90" s="144">
        <f>(D87+D88+D89)/1000</f>
        <v>123</v>
      </c>
      <c r="E90" s="1"/>
      <c r="F90" s="1"/>
      <c r="G90" s="1"/>
    </row>
    <row r="91" spans="1:7">
      <c r="A91" s="1"/>
      <c r="B91" s="1"/>
      <c r="C91" s="1"/>
      <c r="D91" s="1"/>
      <c r="E91" s="1"/>
      <c r="F91" s="1"/>
      <c r="G91" s="1"/>
    </row>
    <row r="92" spans="1:7">
      <c r="A92" s="1"/>
      <c r="B92" s="1"/>
      <c r="C92" s="1"/>
      <c r="D92" s="143" t="s">
        <v>693</v>
      </c>
      <c r="E92" s="1"/>
      <c r="F92" s="1"/>
      <c r="G92" s="1"/>
    </row>
    <row r="93" spans="1:7">
      <c r="A93" s="1"/>
      <c r="B93" s="1"/>
      <c r="C93" s="1"/>
      <c r="D93" s="1"/>
      <c r="E93" s="1"/>
      <c r="F93" s="1"/>
      <c r="G93" s="1"/>
    </row>
    <row r="94" spans="1:7">
      <c r="A94" s="1"/>
      <c r="B94" s="1"/>
      <c r="C94" s="1"/>
      <c r="D94" s="1"/>
      <c r="E94" s="1"/>
      <c r="F94" s="1"/>
      <c r="G94" s="1"/>
    </row>
    <row r="95" spans="1:7">
      <c r="A95" s="1"/>
      <c r="B95" s="1"/>
      <c r="C95" s="1"/>
      <c r="D95" s="1"/>
      <c r="E95" s="1"/>
      <c r="F95" s="1"/>
      <c r="G95" s="1"/>
    </row>
    <row r="96" spans="1:7">
      <c r="A96" s="1"/>
      <c r="B96" s="1"/>
      <c r="C96" s="1"/>
      <c r="D96" s="1"/>
      <c r="E96" s="1"/>
      <c r="F96" s="1"/>
      <c r="G96" s="1"/>
    </row>
    <row r="97" spans="1:7">
      <c r="A97" s="1"/>
      <c r="B97" s="1"/>
      <c r="C97" s="1"/>
      <c r="D97" s="1"/>
      <c r="E97" s="1"/>
      <c r="F97" s="1"/>
      <c r="G97" s="1"/>
    </row>
    <row r="98" spans="1:7">
      <c r="A98" s="1"/>
      <c r="B98" s="1"/>
      <c r="C98" s="1"/>
      <c r="D98" s="1"/>
      <c r="E98" s="1"/>
      <c r="F98" s="1"/>
      <c r="G98" s="1"/>
    </row>
    <row r="99" spans="1:7">
      <c r="A99" s="1"/>
      <c r="B99" s="1"/>
      <c r="C99" s="1"/>
      <c r="D99" s="1"/>
      <c r="E99" s="1"/>
      <c r="F99" s="1"/>
      <c r="G99" s="1"/>
    </row>
    <row r="100" spans="1:7">
      <c r="A100" s="1"/>
      <c r="B100" s="1"/>
      <c r="C100" s="1"/>
      <c r="D100" s="1"/>
      <c r="E100" s="1"/>
      <c r="F100" s="1"/>
      <c r="G100" s="1"/>
    </row>
    <row r="101" spans="1:7">
      <c r="A101" s="1"/>
      <c r="B101" s="1"/>
      <c r="C101" s="1"/>
      <c r="D101" s="1"/>
      <c r="E101" s="1"/>
      <c r="F101" s="1"/>
      <c r="G101" s="1"/>
    </row>
    <row r="102" spans="1:7">
      <c r="A102" s="1"/>
      <c r="B102" s="1"/>
      <c r="C102" s="1"/>
      <c r="D102" s="1"/>
      <c r="E102" s="1"/>
      <c r="F102" s="1"/>
      <c r="G102" s="1"/>
    </row>
    <row r="103" spans="1:7">
      <c r="A103" s="1"/>
      <c r="B103" s="1"/>
      <c r="C103" s="1"/>
      <c r="D103" s="1"/>
      <c r="E103" s="1"/>
      <c r="F103" s="1"/>
      <c r="G103" s="1"/>
    </row>
    <row r="104" spans="1:7">
      <c r="A104" s="1"/>
      <c r="B104" s="1"/>
      <c r="C104" s="1"/>
      <c r="D104" s="1"/>
      <c r="E104" s="1"/>
      <c r="F104" s="1"/>
      <c r="G104" s="1"/>
    </row>
    <row r="105" spans="1:7">
      <c r="A105" s="1"/>
      <c r="B105" s="1"/>
      <c r="C105" s="1"/>
      <c r="D105" s="1"/>
      <c r="E105" s="1"/>
      <c r="F105" s="1"/>
      <c r="G105" s="1"/>
    </row>
    <row r="106" spans="1:7">
      <c r="A106" s="1"/>
      <c r="B106" s="1"/>
      <c r="C106" s="1"/>
      <c r="D106" s="1"/>
      <c r="E106" s="1"/>
      <c r="F106" s="1"/>
      <c r="G106" s="1"/>
    </row>
    <row r="107" spans="1:7">
      <c r="A107" s="1"/>
      <c r="B107" s="1"/>
      <c r="C107" s="1"/>
      <c r="D107" s="1"/>
      <c r="E107" s="1"/>
      <c r="F107" s="1"/>
      <c r="G107" s="1"/>
    </row>
    <row r="108" spans="1:7">
      <c r="A108" s="1"/>
      <c r="B108" s="1"/>
      <c r="C108" s="1"/>
      <c r="D108" s="1"/>
      <c r="E108" s="1"/>
      <c r="F108" s="1"/>
      <c r="G108" s="1"/>
    </row>
    <row r="109" spans="1:7">
      <c r="A109" s="1"/>
      <c r="B109" s="1"/>
      <c r="C109" s="1"/>
      <c r="D109" s="1"/>
      <c r="E109" s="1"/>
      <c r="F109" s="1"/>
      <c r="G109" s="1"/>
    </row>
    <row r="110" spans="1:7">
      <c r="A110" s="1"/>
      <c r="B110" s="1"/>
      <c r="C110" s="1"/>
      <c r="D110" s="1"/>
      <c r="E110" s="1"/>
      <c r="F110" s="1"/>
      <c r="G110" s="1"/>
    </row>
    <row r="111" spans="1:7">
      <c r="A111" s="1"/>
      <c r="B111" s="1"/>
      <c r="C111" s="1"/>
      <c r="D111" s="1"/>
      <c r="E111" s="1"/>
      <c r="F111" s="1"/>
      <c r="G111" s="1"/>
    </row>
    <row r="112" spans="1:7">
      <c r="A112" s="1"/>
      <c r="B112" s="1"/>
      <c r="C112" s="1"/>
      <c r="D112" s="1"/>
      <c r="E112" s="1"/>
      <c r="F112" s="1"/>
      <c r="G112" s="1"/>
    </row>
    <row r="113" spans="1:7">
      <c r="A113" s="1"/>
      <c r="B113" s="1"/>
      <c r="C113" s="1"/>
      <c r="D113" s="1"/>
      <c r="E113" s="1"/>
      <c r="F113" s="1"/>
      <c r="G113" s="1"/>
    </row>
    <row r="114" spans="1:7">
      <c r="A114" s="1"/>
      <c r="B114" s="1"/>
      <c r="C114" s="1"/>
      <c r="D114" s="1"/>
      <c r="E114" s="1"/>
      <c r="F114" s="1"/>
      <c r="G114" s="1"/>
    </row>
    <row r="115" spans="1:7">
      <c r="A115" s="1"/>
      <c r="B115" s="1"/>
      <c r="C115" s="1"/>
      <c r="D115" s="1"/>
      <c r="E115" s="1"/>
      <c r="F115" s="1"/>
      <c r="G115" s="1"/>
    </row>
    <row r="116" spans="1:7">
      <c r="A116" s="1"/>
      <c r="B116" s="1"/>
      <c r="C116" s="1"/>
      <c r="D116" s="1"/>
      <c r="E116" s="1"/>
      <c r="F116" s="1"/>
      <c r="G116" s="1"/>
    </row>
    <row r="117" spans="1:7">
      <c r="A117" s="1"/>
      <c r="B117" s="1"/>
      <c r="C117" s="1"/>
      <c r="D117" s="1"/>
      <c r="E117" s="1"/>
      <c r="F117" s="1"/>
      <c r="G117" s="1"/>
    </row>
    <row r="118" spans="1:7">
      <c r="A118" s="1"/>
      <c r="B118" s="1"/>
      <c r="C118" s="1"/>
      <c r="D118" s="1"/>
      <c r="E118" s="1"/>
      <c r="F118" s="1"/>
      <c r="G118" s="1"/>
    </row>
    <row r="119" spans="1:7">
      <c r="A119" s="1"/>
      <c r="B119" s="1"/>
      <c r="C119" s="1"/>
      <c r="D119" s="1"/>
      <c r="E119" s="1"/>
      <c r="F119" s="1"/>
      <c r="G119" s="1"/>
    </row>
    <row r="120" spans="1:7">
      <c r="A120" s="1"/>
      <c r="B120" s="1"/>
      <c r="C120" s="1"/>
      <c r="D120" s="1"/>
      <c r="E120" s="1"/>
      <c r="F120" s="1"/>
      <c r="G120" s="1"/>
    </row>
    <row r="121" spans="1:7">
      <c r="A121" s="1"/>
      <c r="B121" s="1"/>
      <c r="C121" s="1"/>
      <c r="D121" s="1"/>
      <c r="E121" s="1"/>
      <c r="F121" s="1"/>
      <c r="G121" s="1"/>
    </row>
    <row r="122" spans="1:7">
      <c r="A122" s="1"/>
      <c r="B122" s="1"/>
      <c r="C122" s="1"/>
      <c r="D122" s="1"/>
      <c r="E122" s="1"/>
      <c r="F122" s="1"/>
      <c r="G122" s="1"/>
    </row>
    <row r="123" spans="1:7">
      <c r="A123" s="1"/>
      <c r="B123" s="1"/>
      <c r="C123" s="1"/>
      <c r="D123" s="1"/>
      <c r="E123" s="1"/>
      <c r="F123" s="1"/>
      <c r="G123" s="1"/>
    </row>
    <row r="124" spans="1:7">
      <c r="A124" s="1"/>
      <c r="B124" s="1"/>
      <c r="C124" s="1"/>
      <c r="D124" s="1"/>
      <c r="E124" s="1"/>
      <c r="F124" s="1"/>
      <c r="G124" s="1"/>
    </row>
    <row r="125" spans="1:7">
      <c r="A125" s="1"/>
      <c r="B125" s="1"/>
      <c r="C125" s="1"/>
      <c r="D125" s="1"/>
      <c r="E125" s="1"/>
      <c r="F125" s="1"/>
      <c r="G125" s="1"/>
    </row>
    <row r="126" spans="1:7">
      <c r="A126" s="1"/>
      <c r="B126" s="1"/>
      <c r="C126" s="1"/>
      <c r="D126" s="1"/>
      <c r="E126" s="1"/>
      <c r="F126" s="1"/>
      <c r="G126" s="1"/>
    </row>
    <row r="127" spans="1:7">
      <c r="A127" s="1"/>
      <c r="B127" s="1"/>
      <c r="C127" s="1"/>
      <c r="D127" s="1"/>
      <c r="E127" s="1"/>
      <c r="F127" s="1"/>
      <c r="G127" s="1"/>
    </row>
    <row r="128" spans="1:7">
      <c r="A128" s="1"/>
      <c r="B128" s="1"/>
      <c r="C128" s="1"/>
      <c r="D128" s="1"/>
      <c r="E128" s="1"/>
      <c r="F128" s="1"/>
      <c r="G128" s="1"/>
    </row>
    <row r="129" spans="1:7">
      <c r="A129" s="1"/>
      <c r="B129" s="1"/>
      <c r="C129" s="1"/>
      <c r="D129" s="1"/>
      <c r="E129" s="1"/>
      <c r="F129" s="1"/>
      <c r="G129" s="1"/>
    </row>
    <row r="130" spans="1:7">
      <c r="A130" s="1"/>
      <c r="B130" s="1"/>
      <c r="C130" s="1"/>
      <c r="D130" s="1"/>
      <c r="E130" s="1"/>
      <c r="F130" s="1"/>
      <c r="G130" s="1"/>
    </row>
    <row r="131" spans="1:7">
      <c r="A131" s="1"/>
      <c r="B131" s="1"/>
      <c r="C131" s="1"/>
      <c r="D131" s="1"/>
      <c r="E131" s="1"/>
      <c r="F131" s="1"/>
      <c r="G131" s="1"/>
    </row>
    <row r="132" spans="1:7">
      <c r="A132" s="1"/>
      <c r="B132" s="1"/>
      <c r="C132" s="1"/>
      <c r="D132" s="1"/>
      <c r="E132" s="1"/>
      <c r="F132" s="1"/>
      <c r="G132" s="1"/>
    </row>
    <row r="133" spans="1:7">
      <c r="A133" s="1"/>
      <c r="B133" s="1"/>
      <c r="C133" s="1"/>
      <c r="D133" s="1"/>
      <c r="E133" s="1"/>
      <c r="F133" s="1"/>
      <c r="G133" s="1"/>
    </row>
    <row r="134" spans="1:7">
      <c r="A134" s="1"/>
      <c r="B134" s="1"/>
      <c r="C134" s="1"/>
      <c r="D134" s="1"/>
      <c r="E134" s="1"/>
      <c r="F134" s="1"/>
      <c r="G134" s="1"/>
    </row>
    <row r="135" spans="1:7">
      <c r="A135" s="1"/>
      <c r="B135" s="1"/>
      <c r="C135" s="1"/>
      <c r="D135" s="1"/>
      <c r="E135" s="1"/>
      <c r="F135" s="1"/>
      <c r="G135" s="1"/>
    </row>
    <row r="136" spans="1:7">
      <c r="A136" s="1"/>
      <c r="B136" s="1"/>
      <c r="C136" s="1"/>
      <c r="D136" s="1"/>
      <c r="E136" s="1"/>
      <c r="F136" s="1"/>
      <c r="G136" s="1"/>
    </row>
    <row r="137" spans="1:7">
      <c r="A137" s="1"/>
      <c r="B137" s="1"/>
      <c r="C137" s="1"/>
      <c r="D137" s="1"/>
      <c r="E137" s="1"/>
      <c r="F137" s="1"/>
      <c r="G137" s="1"/>
    </row>
    <row r="138" spans="1:7">
      <c r="A138" s="1"/>
      <c r="B138" s="1"/>
      <c r="C138" s="1"/>
      <c r="D138" s="1"/>
      <c r="E138" s="1"/>
      <c r="F138" s="1"/>
      <c r="G138" s="1"/>
    </row>
    <row r="139" spans="1:7">
      <c r="A139" s="1"/>
      <c r="B139" s="1"/>
      <c r="C139" s="1"/>
      <c r="D139" s="1"/>
      <c r="E139" s="1"/>
      <c r="F139" s="1"/>
      <c r="G139" s="1"/>
    </row>
    <row r="140" spans="1:7">
      <c r="A140" s="1"/>
      <c r="B140" s="1"/>
      <c r="C140" s="1"/>
      <c r="D140" s="1"/>
      <c r="E140" s="1"/>
      <c r="F140" s="1"/>
      <c r="G140" s="1"/>
    </row>
    <row r="141" spans="1:7">
      <c r="A141" s="1"/>
      <c r="B141" s="1"/>
      <c r="C141" s="1"/>
      <c r="D141" s="1"/>
      <c r="E141" s="1"/>
      <c r="F141" s="1"/>
      <c r="G141" s="1"/>
    </row>
    <row r="142" spans="1:7">
      <c r="A142" s="1"/>
      <c r="B142" s="1"/>
      <c r="C142" s="1"/>
      <c r="D142" s="1"/>
      <c r="E142" s="1"/>
      <c r="F142" s="1"/>
      <c r="G142" s="1"/>
    </row>
    <row r="143" spans="1:7">
      <c r="A143" s="1"/>
      <c r="B143" s="1"/>
      <c r="C143" s="1"/>
      <c r="D143" s="1"/>
      <c r="E143" s="1"/>
      <c r="F143" s="1"/>
      <c r="G143" s="1"/>
    </row>
    <row r="144" spans="1:7">
      <c r="A144" s="1"/>
      <c r="B144" s="1"/>
      <c r="C144" s="1"/>
      <c r="D144" s="1"/>
      <c r="E144" s="1"/>
      <c r="F144" s="1"/>
      <c r="G144" s="1"/>
    </row>
    <row r="145" spans="1:7">
      <c r="A145" s="1"/>
      <c r="B145" s="1"/>
      <c r="C145" s="1"/>
      <c r="D145" s="1"/>
      <c r="E145" s="1"/>
      <c r="F145" s="1"/>
      <c r="G145" s="1"/>
    </row>
    <row r="146" spans="1:7">
      <c r="A146" s="1"/>
      <c r="B146" s="1"/>
      <c r="C146" s="1"/>
      <c r="D146" s="1"/>
      <c r="E146" s="1"/>
      <c r="F146" s="1"/>
      <c r="G146" s="1"/>
    </row>
    <row r="147" spans="1:7">
      <c r="A147" s="1"/>
      <c r="B147" s="1"/>
      <c r="C147" s="1"/>
      <c r="D147" s="1"/>
      <c r="E147" s="1"/>
      <c r="F147" s="1"/>
      <c r="G147" s="1"/>
    </row>
    <row r="148" spans="1:7">
      <c r="A148" s="1"/>
      <c r="B148" s="1"/>
      <c r="C148" s="1"/>
      <c r="D148" s="1"/>
      <c r="E148" s="1"/>
      <c r="F148" s="1"/>
      <c r="G148" s="1"/>
    </row>
    <row r="149" spans="1:7">
      <c r="A149" s="1"/>
      <c r="B149" s="1"/>
      <c r="C149" s="1"/>
      <c r="D149" s="1"/>
      <c r="E149" s="1"/>
      <c r="F149" s="1"/>
      <c r="G149" s="1"/>
    </row>
    <row r="150" spans="1:7">
      <c r="A150" s="1"/>
      <c r="B150" s="1"/>
      <c r="C150" s="1"/>
      <c r="D150" s="1"/>
      <c r="E150" s="1"/>
      <c r="F150" s="1"/>
      <c r="G150" s="1"/>
    </row>
    <row r="151" spans="1:7">
      <c r="A151" s="1"/>
      <c r="B151" s="1"/>
      <c r="C151" s="1"/>
      <c r="D151" s="1"/>
      <c r="E151" s="1"/>
      <c r="F151" s="1"/>
      <c r="G151" s="1"/>
    </row>
    <row r="152" spans="1:7">
      <c r="A152" s="1"/>
      <c r="B152" s="1"/>
      <c r="C152" s="1"/>
      <c r="D152" s="1"/>
      <c r="E152" s="1"/>
      <c r="F152" s="1"/>
      <c r="G152" s="1"/>
    </row>
    <row r="153" spans="1:7">
      <c r="A153" s="1"/>
      <c r="B153" s="1"/>
      <c r="C153" s="1"/>
      <c r="D153" s="1"/>
      <c r="E153" s="1"/>
      <c r="F153" s="1"/>
      <c r="G153" s="1"/>
    </row>
    <row r="154" spans="1:7">
      <c r="A154" s="1"/>
      <c r="B154" s="1"/>
      <c r="C154" s="1"/>
      <c r="D154" s="1"/>
      <c r="E154" s="1"/>
      <c r="F154" s="1"/>
      <c r="G154" s="1"/>
    </row>
    <row r="155" spans="1:7">
      <c r="A155" s="1"/>
      <c r="B155" s="1"/>
      <c r="C155" s="1"/>
      <c r="D155" s="1"/>
      <c r="E155" s="1"/>
      <c r="F155" s="1"/>
      <c r="G155" s="1"/>
    </row>
    <row r="156" spans="1:7">
      <c r="A156" s="1"/>
      <c r="B156" s="1"/>
      <c r="C156" s="1"/>
      <c r="D156" s="1"/>
      <c r="E156" s="1"/>
      <c r="F156" s="1"/>
      <c r="G156" s="1"/>
    </row>
    <row r="157" spans="1:7">
      <c r="A157" s="1"/>
      <c r="B157" s="1"/>
      <c r="C157" s="1"/>
      <c r="D157" s="1"/>
      <c r="E157" s="1"/>
      <c r="F157" s="1"/>
      <c r="G157" s="1"/>
    </row>
    <row r="158" spans="1:7">
      <c r="A158" s="1"/>
      <c r="B158" s="1"/>
      <c r="C158" s="1"/>
      <c r="D158" s="1"/>
      <c r="E158" s="1"/>
      <c r="F158" s="1"/>
      <c r="G158" s="1"/>
    </row>
    <row r="159" spans="1:7">
      <c r="A159" s="1"/>
      <c r="B159" s="1"/>
      <c r="C159" s="1"/>
      <c r="D159" s="1"/>
      <c r="E159" s="1"/>
      <c r="F159" s="1"/>
      <c r="G159" s="1"/>
    </row>
    <row r="160" spans="1:7">
      <c r="A160" s="1"/>
      <c r="B160" s="1"/>
      <c r="C160" s="1"/>
      <c r="D160" s="1"/>
      <c r="E160" s="1"/>
      <c r="F160" s="1"/>
      <c r="G160" s="1"/>
    </row>
  </sheetData>
  <mergeCells count="27">
    <mergeCell ref="A20:A29"/>
    <mergeCell ref="B20:B29"/>
    <mergeCell ref="C20:C29"/>
    <mergeCell ref="A5:G5"/>
    <mergeCell ref="E7:E9"/>
    <mergeCell ref="D7:D9"/>
    <mergeCell ref="A10:A19"/>
    <mergeCell ref="B10:B19"/>
    <mergeCell ref="C10:C19"/>
    <mergeCell ref="F7:F9"/>
    <mergeCell ref="A2:G2"/>
    <mergeCell ref="A3:G3"/>
    <mergeCell ref="G7:G9"/>
    <mergeCell ref="A7:B8"/>
    <mergeCell ref="C7:C9"/>
    <mergeCell ref="A30:A39"/>
    <mergeCell ref="B30:B39"/>
    <mergeCell ref="C30:C39"/>
    <mergeCell ref="A60:A69"/>
    <mergeCell ref="B60:B69"/>
    <mergeCell ref="C60:C69"/>
    <mergeCell ref="A40:A49"/>
    <mergeCell ref="B40:B49"/>
    <mergeCell ref="C40:C49"/>
    <mergeCell ref="A50:A59"/>
    <mergeCell ref="B50:B59"/>
    <mergeCell ref="C50:C59"/>
  </mergeCells>
  <phoneticPr fontId="16" type="noConversion"/>
  <pageMargins left="0.75" right="0.75" top="1" bottom="1" header="0.5" footer="0.5"/>
  <pageSetup paperSize="9" scale="96" orientation="landscape" verticalDpi="0" r:id="rId1"/>
  <headerFooter alignWithMargins="0"/>
  <rowBreaks count="2" manualBreakCount="2">
    <brk id="25" max="6" man="1"/>
    <brk id="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2:K54"/>
  <sheetViews>
    <sheetView topLeftCell="A10" workbookViewId="0">
      <selection activeCell="E19" sqref="E19"/>
    </sheetView>
  </sheetViews>
  <sheetFormatPr defaultRowHeight="15"/>
  <cols>
    <col min="1" max="1" width="5.5703125" customWidth="1"/>
    <col min="2" max="2" width="27.85546875" customWidth="1"/>
    <col min="3" max="3" width="18.5703125" customWidth="1"/>
    <col min="4" max="4" width="11.7109375" customWidth="1"/>
    <col min="5" max="5" width="40.28515625" customWidth="1"/>
  </cols>
  <sheetData>
    <row r="2" spans="1:11" ht="15" customHeight="1">
      <c r="A2" s="354" t="s">
        <v>85</v>
      </c>
      <c r="B2" s="354"/>
      <c r="C2" s="354"/>
      <c r="D2" s="354"/>
      <c r="E2" s="354"/>
      <c r="F2" s="7"/>
      <c r="G2" s="7"/>
      <c r="H2" s="7"/>
      <c r="I2" s="7"/>
      <c r="J2" s="7"/>
      <c r="K2" s="7"/>
    </row>
    <row r="3" spans="1:11">
      <c r="A3" s="333" t="s">
        <v>436</v>
      </c>
      <c r="B3" s="333"/>
      <c r="C3" s="333"/>
      <c r="D3" s="333"/>
      <c r="E3" s="333"/>
      <c r="F3" s="8"/>
      <c r="G3" s="8"/>
      <c r="H3" s="8"/>
      <c r="I3" s="8"/>
      <c r="J3" s="8"/>
      <c r="K3" s="8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317" t="s">
        <v>437</v>
      </c>
      <c r="B5" s="317"/>
      <c r="C5" s="317"/>
      <c r="D5" s="317"/>
      <c r="E5" s="317"/>
    </row>
    <row r="6" spans="1:11">
      <c r="A6" s="1"/>
      <c r="B6" s="1"/>
      <c r="C6" s="1"/>
      <c r="D6" s="1"/>
      <c r="E6" s="1"/>
    </row>
    <row r="7" spans="1:11" ht="36.75" customHeight="1">
      <c r="A7" s="52" t="s">
        <v>105</v>
      </c>
      <c r="B7" s="52" t="s">
        <v>86</v>
      </c>
      <c r="C7" s="52" t="s">
        <v>87</v>
      </c>
      <c r="D7" s="52" t="s">
        <v>88</v>
      </c>
      <c r="E7" s="52" t="s">
        <v>89</v>
      </c>
    </row>
    <row r="8" spans="1:11" ht="104.25" customHeight="1">
      <c r="A8" s="53" t="s">
        <v>110</v>
      </c>
      <c r="B8" s="54" t="s">
        <v>358</v>
      </c>
      <c r="C8" s="55" t="s">
        <v>438</v>
      </c>
      <c r="D8" s="56">
        <v>406</v>
      </c>
      <c r="E8" s="57" t="s">
        <v>439</v>
      </c>
    </row>
    <row r="9" spans="1:11" ht="114.75">
      <c r="A9" s="53" t="s">
        <v>109</v>
      </c>
      <c r="B9" s="54" t="s">
        <v>358</v>
      </c>
      <c r="C9" s="55" t="s">
        <v>440</v>
      </c>
      <c r="D9" s="56">
        <v>868</v>
      </c>
      <c r="E9" s="57" t="s">
        <v>443</v>
      </c>
    </row>
    <row r="10" spans="1:11" ht="51">
      <c r="A10" s="53" t="s">
        <v>121</v>
      </c>
      <c r="B10" s="54" t="s">
        <v>358</v>
      </c>
      <c r="C10" s="55" t="s">
        <v>441</v>
      </c>
      <c r="D10" s="56">
        <v>1009</v>
      </c>
      <c r="E10" s="57" t="s">
        <v>442</v>
      </c>
    </row>
    <row r="11" spans="1:11" ht="51">
      <c r="A11" s="9" t="s">
        <v>122</v>
      </c>
      <c r="B11" s="54" t="s">
        <v>358</v>
      </c>
      <c r="C11" s="13" t="s">
        <v>695</v>
      </c>
      <c r="D11" s="12">
        <v>319</v>
      </c>
      <c r="E11" s="57" t="s">
        <v>442</v>
      </c>
    </row>
    <row r="12" spans="1:11">
      <c r="A12" s="9"/>
      <c r="B12" s="10"/>
      <c r="C12" s="13"/>
      <c r="D12" s="12"/>
      <c r="E12" s="12"/>
    </row>
    <row r="13" spans="1:11">
      <c r="A13" s="9"/>
      <c r="B13" s="10"/>
      <c r="C13" s="14"/>
      <c r="D13" s="12"/>
      <c r="E13" s="12"/>
    </row>
    <row r="14" spans="1:11">
      <c r="A14" s="15"/>
      <c r="B14" s="10"/>
      <c r="C14" s="14"/>
      <c r="D14" s="12"/>
      <c r="E14" s="12"/>
    </row>
    <row r="15" spans="1:11">
      <c r="A15" s="9"/>
      <c r="B15" s="10"/>
      <c r="C15" s="16"/>
      <c r="D15" s="17"/>
      <c r="E15" s="17"/>
    </row>
    <row r="16" spans="1:11">
      <c r="A16" s="9"/>
      <c r="B16" s="10"/>
      <c r="C16" s="11"/>
      <c r="D16" s="12"/>
      <c r="E16" s="12"/>
    </row>
    <row r="17" spans="1:5">
      <c r="A17" s="9"/>
      <c r="B17" s="10"/>
      <c r="C17" s="13"/>
      <c r="D17" s="12"/>
      <c r="E17" s="12"/>
    </row>
    <row r="18" spans="1:5">
      <c r="A18" s="9"/>
      <c r="B18" s="10"/>
      <c r="C18" s="13"/>
      <c r="D18" s="12"/>
      <c r="E18" s="12"/>
    </row>
    <row r="19" spans="1:5">
      <c r="A19" s="9"/>
      <c r="B19" s="10"/>
      <c r="C19" s="13"/>
      <c r="D19" s="12"/>
      <c r="E19" s="12"/>
    </row>
    <row r="20" spans="1:5">
      <c r="A20" s="9"/>
      <c r="B20" s="10"/>
      <c r="C20" s="13"/>
      <c r="D20" s="12"/>
      <c r="E20" s="12"/>
    </row>
    <row r="21" spans="1:5">
      <c r="A21" s="9"/>
      <c r="B21" s="10"/>
      <c r="C21" s="13"/>
      <c r="D21" s="12"/>
      <c r="E21" s="12"/>
    </row>
    <row r="22" spans="1:5">
      <c r="A22" s="18"/>
      <c r="B22" s="19"/>
      <c r="C22" s="20"/>
      <c r="D22" s="21"/>
      <c r="E22" s="21"/>
    </row>
    <row r="23" spans="1:5">
      <c r="A23" s="18"/>
      <c r="B23" s="19"/>
      <c r="C23" s="22"/>
      <c r="D23" s="21"/>
      <c r="E23" s="21"/>
    </row>
    <row r="24" spans="1:5">
      <c r="A24" s="23"/>
      <c r="B24" s="19"/>
      <c r="C24" s="22"/>
      <c r="D24" s="21"/>
      <c r="E24" s="21"/>
    </row>
    <row r="25" spans="1:5">
      <c r="A25" s="18"/>
      <c r="B25" s="19"/>
      <c r="C25" s="24"/>
      <c r="D25" s="25"/>
      <c r="E25" s="25"/>
    </row>
    <row r="26" spans="1:5">
      <c r="A26" s="18"/>
      <c r="B26" s="19"/>
      <c r="C26" s="26"/>
      <c r="D26" s="21"/>
      <c r="E26" s="21"/>
    </row>
    <row r="27" spans="1:5">
      <c r="A27" s="18"/>
      <c r="B27" s="19"/>
      <c r="C27" s="20"/>
      <c r="D27" s="21"/>
      <c r="E27" s="21"/>
    </row>
    <row r="28" spans="1:5">
      <c r="A28" s="18"/>
      <c r="B28" s="19"/>
      <c r="C28" s="20"/>
      <c r="D28" s="21"/>
      <c r="E28" s="21"/>
    </row>
    <row r="29" spans="1:5">
      <c r="A29" s="18"/>
      <c r="B29" s="19"/>
      <c r="C29" s="20"/>
      <c r="D29" s="21"/>
      <c r="E29" s="21"/>
    </row>
    <row r="30" spans="1:5">
      <c r="A30" s="18"/>
      <c r="B30" s="19"/>
      <c r="C30" s="20"/>
      <c r="D30" s="21"/>
      <c r="E30" s="21"/>
    </row>
    <row r="31" spans="1:5">
      <c r="A31" s="18"/>
      <c r="B31" s="19"/>
      <c r="C31" s="20"/>
      <c r="D31" s="21"/>
      <c r="E31" s="21"/>
    </row>
    <row r="32" spans="1:5">
      <c r="A32" s="18"/>
      <c r="B32" s="19"/>
      <c r="C32" s="20"/>
      <c r="D32" s="21"/>
      <c r="E32" s="21"/>
    </row>
    <row r="33" spans="1:5">
      <c r="A33" s="18"/>
      <c r="B33" s="19"/>
      <c r="C33" s="22"/>
      <c r="D33" s="21"/>
      <c r="E33" s="21"/>
    </row>
    <row r="34" spans="1:5">
      <c r="A34" s="23"/>
      <c r="B34" s="19"/>
      <c r="C34" s="22"/>
      <c r="D34" s="21"/>
      <c r="E34" s="21"/>
    </row>
    <row r="35" spans="1:5">
      <c r="A35" s="18"/>
      <c r="B35" s="19"/>
      <c r="C35" s="24"/>
      <c r="D35" s="27"/>
      <c r="E35" s="27"/>
    </row>
    <row r="36" spans="1:5">
      <c r="A36" s="18"/>
      <c r="B36" s="19"/>
      <c r="C36" s="26"/>
      <c r="D36" s="21"/>
      <c r="E36" s="21"/>
    </row>
    <row r="37" spans="1:5">
      <c r="A37" s="18"/>
      <c r="B37" s="19"/>
      <c r="C37" s="20"/>
      <c r="D37" s="21"/>
      <c r="E37" s="21"/>
    </row>
    <row r="38" spans="1:5">
      <c r="A38" s="18"/>
      <c r="B38" s="19"/>
      <c r="C38" s="20"/>
      <c r="D38" s="21"/>
      <c r="E38" s="21"/>
    </row>
    <row r="39" spans="1:5">
      <c r="A39" s="18"/>
      <c r="B39" s="19"/>
      <c r="C39" s="20"/>
      <c r="D39" s="21"/>
      <c r="E39" s="21"/>
    </row>
    <row r="40" spans="1:5">
      <c r="A40" s="18"/>
      <c r="B40" s="19"/>
      <c r="C40" s="20"/>
      <c r="D40" s="21"/>
      <c r="E40" s="21"/>
    </row>
    <row r="41" spans="1:5">
      <c r="A41" s="18"/>
      <c r="B41" s="19"/>
      <c r="C41" s="20"/>
      <c r="D41" s="21"/>
      <c r="E41" s="21"/>
    </row>
    <row r="42" spans="1:5">
      <c r="A42" s="18"/>
      <c r="B42" s="19"/>
      <c r="C42" s="20"/>
      <c r="D42" s="21"/>
      <c r="E42" s="21"/>
    </row>
    <row r="43" spans="1:5">
      <c r="A43" s="18"/>
      <c r="B43" s="19"/>
      <c r="C43" s="22"/>
      <c r="D43" s="21"/>
      <c r="E43" s="21"/>
    </row>
    <row r="44" spans="1:5">
      <c r="A44" s="23"/>
      <c r="B44" s="19"/>
      <c r="C44" s="22"/>
      <c r="D44" s="21"/>
      <c r="E44" s="21"/>
    </row>
    <row r="45" spans="1:5">
      <c r="A45" s="18"/>
      <c r="B45" s="19"/>
      <c r="C45" s="24"/>
      <c r="D45" s="27"/>
      <c r="E45" s="27"/>
    </row>
    <row r="46" spans="1:5">
      <c r="A46" s="18"/>
      <c r="B46" s="19"/>
      <c r="C46" s="26"/>
      <c r="D46" s="21"/>
      <c r="E46" s="21"/>
    </row>
    <row r="47" spans="1:5">
      <c r="A47" s="18"/>
      <c r="B47" s="19"/>
      <c r="C47" s="20"/>
      <c r="D47" s="21"/>
      <c r="E47" s="21"/>
    </row>
    <row r="48" spans="1:5">
      <c r="A48" s="18"/>
      <c r="B48" s="19"/>
      <c r="C48" s="20"/>
      <c r="D48" s="21"/>
      <c r="E48" s="21"/>
    </row>
    <row r="49" spans="1:5">
      <c r="A49" s="18"/>
      <c r="B49" s="19"/>
      <c r="C49" s="20"/>
      <c r="D49" s="21"/>
      <c r="E49" s="21"/>
    </row>
    <row r="50" spans="1:5">
      <c r="A50" s="18"/>
      <c r="B50" s="19"/>
      <c r="C50" s="20"/>
      <c r="D50" s="21"/>
      <c r="E50" s="21"/>
    </row>
    <row r="51" spans="1:5">
      <c r="A51" s="18"/>
      <c r="B51" s="19"/>
      <c r="C51" s="20"/>
      <c r="D51" s="21"/>
      <c r="E51" s="21"/>
    </row>
    <row r="52" spans="1:5">
      <c r="A52" s="18"/>
      <c r="B52" s="19"/>
      <c r="C52" s="20"/>
      <c r="D52" s="21"/>
      <c r="E52" s="21"/>
    </row>
    <row r="53" spans="1:5">
      <c r="A53" s="18"/>
      <c r="B53" s="19"/>
      <c r="C53" s="22"/>
      <c r="D53" s="21"/>
      <c r="E53" s="21"/>
    </row>
    <row r="54" spans="1:5">
      <c r="A54" s="23"/>
      <c r="B54" s="19"/>
      <c r="C54" s="22"/>
      <c r="D54" s="21"/>
      <c r="E54" s="21"/>
    </row>
  </sheetData>
  <mergeCells count="3">
    <mergeCell ref="A5:E5"/>
    <mergeCell ref="A2:E2"/>
    <mergeCell ref="A3:E3"/>
  </mergeCells>
  <phoneticPr fontId="16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20"/>
  </sheetPr>
  <dimension ref="A1:P63"/>
  <sheetViews>
    <sheetView workbookViewId="0">
      <selection activeCell="F9" sqref="F9:J14"/>
    </sheetView>
  </sheetViews>
  <sheetFormatPr defaultRowHeight="15"/>
  <cols>
    <col min="1" max="1" width="5.5703125" customWidth="1"/>
    <col min="2" max="2" width="6.28515625" customWidth="1"/>
    <col min="3" max="3" width="18.5703125" customWidth="1"/>
    <col min="4" max="4" width="15.28515625" customWidth="1"/>
    <col min="5" max="5" width="13.85546875" customWidth="1"/>
    <col min="6" max="6" width="12.7109375" customWidth="1"/>
    <col min="7" max="7" width="14.7109375" customWidth="1"/>
    <col min="8" max="8" width="11.7109375" customWidth="1"/>
    <col min="9" max="9" width="14" customWidth="1"/>
    <col min="10" max="10" width="12.85546875" customWidth="1"/>
  </cols>
  <sheetData>
    <row r="1" spans="1:16">
      <c r="A1" s="72"/>
      <c r="B1" s="72"/>
      <c r="C1" s="72"/>
      <c r="D1" s="72"/>
      <c r="E1" s="72"/>
      <c r="F1" s="72"/>
      <c r="G1" s="72"/>
      <c r="H1" s="72"/>
      <c r="I1" s="72"/>
      <c r="J1" s="72"/>
    </row>
    <row r="2" spans="1:16" ht="15" customHeight="1">
      <c r="A2" s="371" t="s">
        <v>359</v>
      </c>
      <c r="B2" s="371"/>
      <c r="C2" s="371"/>
      <c r="D2" s="371"/>
      <c r="E2" s="371"/>
      <c r="F2" s="371"/>
      <c r="G2" s="371"/>
      <c r="H2" s="371"/>
      <c r="I2" s="371"/>
      <c r="J2" s="371"/>
      <c r="K2" s="7"/>
      <c r="L2" s="7"/>
      <c r="M2" s="7"/>
      <c r="N2" s="7"/>
      <c r="O2" s="7"/>
      <c r="P2" s="7"/>
    </row>
    <row r="3" spans="1:16">
      <c r="A3" s="372" t="s">
        <v>448</v>
      </c>
      <c r="B3" s="372"/>
      <c r="C3" s="372"/>
      <c r="D3" s="372"/>
      <c r="E3" s="372"/>
      <c r="F3" s="372"/>
      <c r="G3" s="372"/>
      <c r="H3" s="372"/>
      <c r="I3" s="372"/>
      <c r="J3" s="372"/>
      <c r="K3" s="8"/>
      <c r="L3" s="8"/>
      <c r="M3" s="8"/>
      <c r="N3" s="8"/>
      <c r="O3" s="8"/>
      <c r="P3" s="8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317" t="s">
        <v>437</v>
      </c>
      <c r="B5" s="317"/>
      <c r="C5" s="317"/>
      <c r="D5" s="317"/>
      <c r="E5" s="317"/>
      <c r="F5" s="317"/>
      <c r="G5" s="317"/>
      <c r="H5" s="317"/>
      <c r="I5" s="317"/>
      <c r="J5" s="317"/>
    </row>
    <row r="6" spans="1:16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ht="67.5">
      <c r="A7" s="356" t="s">
        <v>111</v>
      </c>
      <c r="B7" s="358"/>
      <c r="C7" s="313" t="s">
        <v>360</v>
      </c>
      <c r="D7" s="313" t="s">
        <v>361</v>
      </c>
      <c r="E7" s="313" t="s">
        <v>362</v>
      </c>
      <c r="F7" s="266" t="s">
        <v>363</v>
      </c>
      <c r="G7" s="266" t="s">
        <v>364</v>
      </c>
      <c r="H7" s="266" t="s">
        <v>365</v>
      </c>
      <c r="I7" s="266" t="s">
        <v>24</v>
      </c>
      <c r="J7" s="265" t="s">
        <v>25</v>
      </c>
    </row>
    <row r="8" spans="1:16">
      <c r="A8" s="266" t="s">
        <v>119</v>
      </c>
      <c r="B8" s="266" t="s">
        <v>112</v>
      </c>
      <c r="C8" s="315"/>
      <c r="D8" s="315"/>
      <c r="E8" s="315"/>
      <c r="F8" s="266"/>
      <c r="G8" s="266"/>
      <c r="H8" s="266"/>
      <c r="I8" s="266"/>
      <c r="J8" s="34"/>
    </row>
    <row r="9" spans="1:16" ht="67.5">
      <c r="A9" s="270" t="s">
        <v>117</v>
      </c>
      <c r="B9" s="271"/>
      <c r="C9" s="271" t="s">
        <v>447</v>
      </c>
      <c r="D9" s="272" t="s">
        <v>26</v>
      </c>
      <c r="E9" s="273" t="s">
        <v>308</v>
      </c>
      <c r="F9" s="274">
        <f t="shared" ref="F9:F14" si="0">G9*J9</f>
        <v>0.86329999999999996</v>
      </c>
      <c r="G9" s="275">
        <v>0.89</v>
      </c>
      <c r="H9" s="275">
        <v>0.97</v>
      </c>
      <c r="I9" s="275">
        <v>1</v>
      </c>
      <c r="J9" s="274">
        <f t="shared" ref="J9:J14" si="1">H9/I9</f>
        <v>0.97</v>
      </c>
    </row>
    <row r="10" spans="1:16" ht="67.5">
      <c r="A10" s="64" t="s">
        <v>117</v>
      </c>
      <c r="B10" s="68">
        <v>1</v>
      </c>
      <c r="C10" s="65" t="s">
        <v>21</v>
      </c>
      <c r="D10" s="66" t="s">
        <v>26</v>
      </c>
      <c r="E10" s="67" t="s">
        <v>308</v>
      </c>
      <c r="F10" s="28">
        <f>G10*J10</f>
        <v>1</v>
      </c>
      <c r="G10" s="28">
        <v>1</v>
      </c>
      <c r="H10" s="28">
        <v>1</v>
      </c>
      <c r="I10" s="28">
        <v>1</v>
      </c>
      <c r="J10" s="28">
        <f>H10/I10</f>
        <v>1</v>
      </c>
    </row>
    <row r="11" spans="1:16" ht="67.5">
      <c r="A11" s="64" t="s">
        <v>117</v>
      </c>
      <c r="B11" s="68">
        <v>2</v>
      </c>
      <c r="C11" s="65" t="s">
        <v>193</v>
      </c>
      <c r="D11" s="66" t="s">
        <v>26</v>
      </c>
      <c r="E11" s="67" t="s">
        <v>308</v>
      </c>
      <c r="F11" s="28">
        <f t="shared" si="0"/>
        <v>0.81840000000000002</v>
      </c>
      <c r="G11" s="276">
        <v>0.88</v>
      </c>
      <c r="H11" s="28">
        <v>0.93</v>
      </c>
      <c r="I11" s="28">
        <v>1</v>
      </c>
      <c r="J11" s="28">
        <f t="shared" si="1"/>
        <v>0.93</v>
      </c>
    </row>
    <row r="12" spans="1:16" ht="67.5">
      <c r="A12" s="64" t="s">
        <v>117</v>
      </c>
      <c r="B12" s="68">
        <v>3</v>
      </c>
      <c r="C12" s="65" t="s">
        <v>254</v>
      </c>
      <c r="D12" s="66" t="s">
        <v>26</v>
      </c>
      <c r="E12" s="67" t="s">
        <v>308</v>
      </c>
      <c r="F12" s="28">
        <f t="shared" si="0"/>
        <v>1</v>
      </c>
      <c r="G12" s="28">
        <v>1</v>
      </c>
      <c r="H12" s="28">
        <v>1</v>
      </c>
      <c r="I12" s="28">
        <v>1</v>
      </c>
      <c r="J12" s="28">
        <f t="shared" si="1"/>
        <v>1</v>
      </c>
    </row>
    <row r="13" spans="1:16" ht="67.5">
      <c r="A13" s="64" t="s">
        <v>117</v>
      </c>
      <c r="B13" s="68">
        <v>4</v>
      </c>
      <c r="C13" s="65" t="s">
        <v>255</v>
      </c>
      <c r="D13" s="66" t="s">
        <v>26</v>
      </c>
      <c r="E13" s="67" t="s">
        <v>308</v>
      </c>
      <c r="F13" s="28">
        <f t="shared" si="0"/>
        <v>0.93</v>
      </c>
      <c r="G13" s="28">
        <v>1</v>
      </c>
      <c r="H13" s="28">
        <v>0.93</v>
      </c>
      <c r="I13" s="28">
        <v>1</v>
      </c>
      <c r="J13" s="28">
        <f t="shared" si="1"/>
        <v>0.93</v>
      </c>
    </row>
    <row r="14" spans="1:16" ht="67.5">
      <c r="A14" s="64" t="s">
        <v>117</v>
      </c>
      <c r="B14" s="68">
        <v>5</v>
      </c>
      <c r="C14" s="65" t="s">
        <v>20</v>
      </c>
      <c r="D14" s="66" t="s">
        <v>26</v>
      </c>
      <c r="E14" s="67" t="s">
        <v>308</v>
      </c>
      <c r="F14" s="28">
        <f t="shared" si="0"/>
        <v>1</v>
      </c>
      <c r="G14" s="28">
        <v>1</v>
      </c>
      <c r="H14" s="28">
        <v>1</v>
      </c>
      <c r="I14" s="28">
        <v>1</v>
      </c>
      <c r="J14" s="28">
        <f t="shared" si="1"/>
        <v>1</v>
      </c>
    </row>
    <row r="15" spans="1:16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6">
      <c r="A16" s="9"/>
      <c r="B16" s="10"/>
      <c r="C16" s="13"/>
      <c r="D16" s="12"/>
      <c r="E16" s="12"/>
      <c r="F16" s="12"/>
      <c r="G16" s="12"/>
      <c r="H16" s="12"/>
      <c r="I16" s="12"/>
      <c r="J16" s="12"/>
    </row>
    <row r="17" spans="1:10">
      <c r="A17" s="9"/>
      <c r="B17" s="10"/>
      <c r="C17" s="13"/>
      <c r="D17" s="12"/>
      <c r="E17" s="12"/>
      <c r="F17" s="12"/>
      <c r="G17" s="12"/>
      <c r="H17" s="12"/>
      <c r="I17" s="12"/>
      <c r="J17" s="12"/>
    </row>
    <row r="18" spans="1:10">
      <c r="A18" s="9"/>
      <c r="B18" s="10"/>
      <c r="C18" s="13"/>
      <c r="D18" s="12"/>
      <c r="E18" s="12"/>
      <c r="F18" s="12"/>
      <c r="G18" s="12"/>
      <c r="H18" s="12"/>
      <c r="I18" s="12"/>
      <c r="J18" s="12"/>
    </row>
    <row r="19" spans="1:10">
      <c r="A19" s="9"/>
      <c r="B19" s="10"/>
      <c r="C19" s="13"/>
      <c r="D19" s="12"/>
      <c r="E19" s="12"/>
      <c r="F19" s="12"/>
      <c r="G19" s="12"/>
      <c r="H19" s="12"/>
      <c r="I19" s="12"/>
      <c r="J19" s="12"/>
    </row>
    <row r="20" spans="1:10">
      <c r="A20" s="9"/>
      <c r="B20" s="10"/>
      <c r="C20" s="13"/>
      <c r="D20" s="12"/>
      <c r="E20" s="12"/>
      <c r="F20" s="12"/>
      <c r="G20" s="12"/>
      <c r="H20" s="12"/>
      <c r="I20" s="12"/>
      <c r="J20" s="12"/>
    </row>
    <row r="21" spans="1:10">
      <c r="A21" s="9"/>
      <c r="B21" s="10"/>
      <c r="C21" s="13"/>
      <c r="D21" s="12"/>
      <c r="E21" s="12"/>
      <c r="F21" s="12"/>
      <c r="G21" s="12"/>
      <c r="H21" s="12"/>
      <c r="I21" s="12"/>
      <c r="J21" s="12"/>
    </row>
    <row r="22" spans="1:10">
      <c r="A22" s="9"/>
      <c r="B22" s="10"/>
      <c r="C22" s="14"/>
      <c r="D22" s="12"/>
      <c r="E22" s="12"/>
      <c r="F22" s="12"/>
      <c r="G22" s="12"/>
      <c r="H22" s="12"/>
      <c r="I22" s="12"/>
      <c r="J22" s="12"/>
    </row>
    <row r="23" spans="1:10">
      <c r="A23" s="15"/>
      <c r="B23" s="10"/>
      <c r="C23" s="14"/>
      <c r="D23" s="12"/>
      <c r="E23" s="12"/>
      <c r="F23" s="12"/>
      <c r="G23" s="12"/>
      <c r="H23" s="12"/>
      <c r="I23" s="12"/>
      <c r="J23" s="12"/>
    </row>
    <row r="24" spans="1:10">
      <c r="A24" s="9"/>
      <c r="B24" s="10"/>
      <c r="C24" s="16"/>
      <c r="D24" s="17"/>
      <c r="E24" s="17"/>
      <c r="F24" s="17"/>
      <c r="G24" s="17"/>
      <c r="H24" s="17"/>
      <c r="I24" s="17"/>
      <c r="J24" s="17"/>
    </row>
    <row r="25" spans="1:10">
      <c r="A25" s="9"/>
      <c r="B25" s="10"/>
      <c r="C25" s="11"/>
      <c r="D25" s="12"/>
      <c r="E25" s="12"/>
      <c r="F25" s="12"/>
      <c r="G25" s="12"/>
      <c r="H25" s="12"/>
      <c r="I25" s="12"/>
      <c r="J25" s="12"/>
    </row>
    <row r="26" spans="1:10">
      <c r="A26" s="9"/>
      <c r="B26" s="10"/>
      <c r="C26" s="13"/>
      <c r="D26" s="12"/>
      <c r="E26" s="12"/>
      <c r="F26" s="12"/>
      <c r="G26" s="12"/>
      <c r="H26" s="12"/>
      <c r="I26" s="12"/>
      <c r="J26" s="12"/>
    </row>
    <row r="27" spans="1:10">
      <c r="A27" s="9"/>
      <c r="B27" s="10"/>
      <c r="C27" s="13"/>
      <c r="D27" s="12"/>
      <c r="E27" s="12"/>
      <c r="F27" s="12"/>
      <c r="G27" s="12"/>
      <c r="H27" s="12"/>
      <c r="I27" s="12"/>
      <c r="J27" s="12"/>
    </row>
    <row r="28" spans="1:10">
      <c r="A28" s="9"/>
      <c r="B28" s="10"/>
      <c r="C28" s="13"/>
      <c r="D28" s="12"/>
      <c r="E28" s="12"/>
      <c r="F28" s="12"/>
      <c r="G28" s="12"/>
      <c r="H28" s="12"/>
      <c r="I28" s="12"/>
      <c r="J28" s="12"/>
    </row>
    <row r="29" spans="1:10">
      <c r="A29" s="9"/>
      <c r="B29" s="10"/>
      <c r="C29" s="13"/>
      <c r="D29" s="12"/>
      <c r="E29" s="12"/>
      <c r="F29" s="12"/>
      <c r="G29" s="12"/>
      <c r="H29" s="12"/>
      <c r="I29" s="12"/>
      <c r="J29" s="12"/>
    </row>
    <row r="30" spans="1:10">
      <c r="A30" s="9"/>
      <c r="B30" s="10"/>
      <c r="C30" s="13"/>
      <c r="D30" s="12"/>
      <c r="E30" s="12"/>
      <c r="F30" s="12"/>
      <c r="G30" s="12"/>
      <c r="H30" s="12"/>
      <c r="I30" s="12"/>
      <c r="J30" s="12"/>
    </row>
    <row r="31" spans="1:10">
      <c r="A31" s="18"/>
      <c r="B31" s="19"/>
      <c r="C31" s="20"/>
      <c r="D31" s="21"/>
      <c r="E31" s="21"/>
      <c r="F31" s="21"/>
      <c r="G31" s="21"/>
      <c r="H31" s="21"/>
      <c r="I31" s="21"/>
      <c r="J31" s="21"/>
    </row>
    <row r="32" spans="1:10">
      <c r="A32" s="18"/>
      <c r="B32" s="19"/>
      <c r="C32" s="22"/>
      <c r="D32" s="21"/>
      <c r="E32" s="21"/>
      <c r="F32" s="21"/>
      <c r="G32" s="21"/>
      <c r="H32" s="21"/>
      <c r="I32" s="21"/>
      <c r="J32" s="21"/>
    </row>
    <row r="33" spans="1:10">
      <c r="A33" s="23"/>
      <c r="B33" s="19"/>
      <c r="C33" s="22"/>
      <c r="D33" s="21"/>
      <c r="E33" s="21"/>
      <c r="F33" s="21"/>
      <c r="G33" s="21"/>
      <c r="H33" s="21"/>
      <c r="I33" s="21"/>
      <c r="J33" s="21"/>
    </row>
    <row r="34" spans="1:10">
      <c r="A34" s="18"/>
      <c r="B34" s="19"/>
      <c r="C34" s="24"/>
      <c r="D34" s="25"/>
      <c r="E34" s="25"/>
      <c r="F34" s="25"/>
      <c r="G34" s="25"/>
      <c r="H34" s="25"/>
      <c r="I34" s="25"/>
      <c r="J34" s="25"/>
    </row>
    <row r="35" spans="1:10">
      <c r="A35" s="18"/>
      <c r="B35" s="19"/>
      <c r="C35" s="26"/>
      <c r="D35" s="21"/>
      <c r="E35" s="21"/>
      <c r="F35" s="21"/>
      <c r="G35" s="21"/>
      <c r="H35" s="21"/>
      <c r="I35" s="21"/>
      <c r="J35" s="21"/>
    </row>
    <row r="36" spans="1:10">
      <c r="A36" s="18"/>
      <c r="B36" s="19"/>
      <c r="C36" s="20"/>
      <c r="D36" s="21"/>
      <c r="E36" s="21"/>
      <c r="F36" s="21"/>
      <c r="G36" s="21"/>
      <c r="H36" s="21"/>
      <c r="I36" s="21"/>
      <c r="J36" s="21"/>
    </row>
    <row r="37" spans="1:10">
      <c r="A37" s="18"/>
      <c r="B37" s="19"/>
      <c r="C37" s="20"/>
      <c r="D37" s="21"/>
      <c r="E37" s="21"/>
      <c r="F37" s="21"/>
      <c r="G37" s="21"/>
      <c r="H37" s="21"/>
      <c r="I37" s="21"/>
      <c r="J37" s="21"/>
    </row>
    <row r="38" spans="1:10">
      <c r="A38" s="18"/>
      <c r="B38" s="19"/>
      <c r="C38" s="20"/>
      <c r="D38" s="21"/>
      <c r="E38" s="21"/>
      <c r="F38" s="21"/>
      <c r="G38" s="21"/>
      <c r="H38" s="21"/>
      <c r="I38" s="21"/>
      <c r="J38" s="21"/>
    </row>
    <row r="39" spans="1:10">
      <c r="A39" s="18"/>
      <c r="B39" s="19"/>
      <c r="C39" s="20"/>
      <c r="D39" s="21"/>
      <c r="E39" s="21"/>
      <c r="F39" s="21"/>
      <c r="G39" s="21"/>
      <c r="H39" s="21"/>
      <c r="I39" s="21"/>
      <c r="J39" s="21"/>
    </row>
    <row r="40" spans="1:10">
      <c r="A40" s="18"/>
      <c r="B40" s="19"/>
      <c r="C40" s="20"/>
      <c r="D40" s="21"/>
      <c r="E40" s="21"/>
      <c r="F40" s="21"/>
      <c r="G40" s="21"/>
      <c r="H40" s="21"/>
      <c r="I40" s="21"/>
      <c r="J40" s="21"/>
    </row>
    <row r="41" spans="1:10">
      <c r="A41" s="18"/>
      <c r="B41" s="19"/>
      <c r="C41" s="20"/>
      <c r="D41" s="21"/>
      <c r="E41" s="21"/>
      <c r="F41" s="21"/>
      <c r="G41" s="21"/>
      <c r="H41" s="21"/>
      <c r="I41" s="21"/>
      <c r="J41" s="21"/>
    </row>
    <row r="42" spans="1:10">
      <c r="A42" s="18"/>
      <c r="B42" s="19"/>
      <c r="C42" s="22"/>
      <c r="D42" s="21"/>
      <c r="E42" s="21"/>
      <c r="F42" s="21"/>
      <c r="G42" s="21"/>
      <c r="H42" s="21"/>
      <c r="I42" s="21"/>
      <c r="J42" s="21"/>
    </row>
    <row r="43" spans="1:10">
      <c r="A43" s="23"/>
      <c r="B43" s="19"/>
      <c r="C43" s="22"/>
      <c r="D43" s="21"/>
      <c r="E43" s="21"/>
      <c r="F43" s="21"/>
      <c r="G43" s="21"/>
      <c r="H43" s="21"/>
      <c r="I43" s="21"/>
      <c r="J43" s="21"/>
    </row>
    <row r="44" spans="1:10">
      <c r="A44" s="18"/>
      <c r="B44" s="19"/>
      <c r="C44" s="24"/>
      <c r="D44" s="27"/>
      <c r="E44" s="27"/>
      <c r="F44" s="27"/>
      <c r="G44" s="27"/>
      <c r="H44" s="27"/>
      <c r="I44" s="27"/>
      <c r="J44" s="27"/>
    </row>
    <row r="45" spans="1:10">
      <c r="A45" s="18"/>
      <c r="B45" s="19"/>
      <c r="C45" s="26"/>
      <c r="D45" s="21"/>
      <c r="E45" s="21"/>
      <c r="F45" s="21"/>
      <c r="G45" s="21"/>
      <c r="H45" s="21"/>
      <c r="I45" s="21"/>
      <c r="J45" s="21"/>
    </row>
    <row r="46" spans="1:10">
      <c r="A46" s="18"/>
      <c r="B46" s="19"/>
      <c r="C46" s="20"/>
      <c r="D46" s="21"/>
      <c r="E46" s="21"/>
      <c r="F46" s="21"/>
      <c r="G46" s="21"/>
      <c r="H46" s="21"/>
      <c r="I46" s="21"/>
      <c r="J46" s="21"/>
    </row>
    <row r="47" spans="1:10">
      <c r="A47" s="18"/>
      <c r="B47" s="19"/>
      <c r="C47" s="20"/>
      <c r="D47" s="21"/>
      <c r="E47" s="21"/>
      <c r="F47" s="21"/>
      <c r="G47" s="21"/>
      <c r="H47" s="21"/>
      <c r="I47" s="21"/>
      <c r="J47" s="21"/>
    </row>
    <row r="48" spans="1:10">
      <c r="A48" s="18"/>
      <c r="B48" s="19"/>
      <c r="C48" s="20"/>
      <c r="D48" s="21"/>
      <c r="E48" s="21"/>
      <c r="F48" s="21"/>
      <c r="G48" s="21"/>
      <c r="H48" s="21"/>
      <c r="I48" s="21"/>
      <c r="J48" s="21"/>
    </row>
    <row r="49" spans="1:10">
      <c r="A49" s="18"/>
      <c r="B49" s="19"/>
      <c r="C49" s="20"/>
      <c r="D49" s="21"/>
      <c r="E49" s="21"/>
      <c r="F49" s="21"/>
      <c r="G49" s="21"/>
      <c r="H49" s="21"/>
      <c r="I49" s="21"/>
      <c r="J49" s="21"/>
    </row>
    <row r="50" spans="1:10">
      <c r="A50" s="18"/>
      <c r="B50" s="19"/>
      <c r="C50" s="20"/>
      <c r="D50" s="21"/>
      <c r="E50" s="21"/>
      <c r="F50" s="21"/>
      <c r="G50" s="21"/>
      <c r="H50" s="21"/>
      <c r="I50" s="21"/>
      <c r="J50" s="21"/>
    </row>
    <row r="51" spans="1:10">
      <c r="A51" s="18"/>
      <c r="B51" s="19"/>
      <c r="C51" s="20"/>
      <c r="D51" s="21"/>
      <c r="E51" s="21"/>
      <c r="F51" s="21"/>
      <c r="G51" s="21"/>
      <c r="H51" s="21"/>
      <c r="I51" s="21"/>
      <c r="J51" s="21"/>
    </row>
    <row r="52" spans="1:10">
      <c r="A52" s="18"/>
      <c r="B52" s="19"/>
      <c r="C52" s="22"/>
      <c r="D52" s="21"/>
      <c r="E52" s="21"/>
      <c r="F52" s="21"/>
      <c r="G52" s="21"/>
      <c r="H52" s="21"/>
      <c r="I52" s="21"/>
      <c r="J52" s="21"/>
    </row>
    <row r="53" spans="1:10">
      <c r="A53" s="23"/>
      <c r="B53" s="19"/>
      <c r="C53" s="22"/>
      <c r="D53" s="21"/>
      <c r="E53" s="21"/>
      <c r="F53" s="21"/>
      <c r="G53" s="21"/>
      <c r="H53" s="21"/>
      <c r="I53" s="21"/>
      <c r="J53" s="21"/>
    </row>
    <row r="54" spans="1:10">
      <c r="A54" s="18"/>
      <c r="B54" s="19"/>
      <c r="C54" s="24"/>
      <c r="D54" s="27"/>
      <c r="E54" s="27"/>
      <c r="F54" s="27"/>
      <c r="G54" s="27"/>
      <c r="H54" s="27"/>
      <c r="I54" s="27"/>
      <c r="J54" s="27"/>
    </row>
    <row r="55" spans="1:10">
      <c r="A55" s="18"/>
      <c r="B55" s="19"/>
      <c r="C55" s="26"/>
      <c r="D55" s="21"/>
      <c r="E55" s="21"/>
      <c r="F55" s="21"/>
      <c r="G55" s="21"/>
      <c r="H55" s="21"/>
      <c r="I55" s="21"/>
      <c r="J55" s="21"/>
    </row>
    <row r="56" spans="1:10">
      <c r="A56" s="18"/>
      <c r="B56" s="19"/>
      <c r="C56" s="20"/>
      <c r="D56" s="21"/>
      <c r="E56" s="21"/>
      <c r="F56" s="21"/>
      <c r="G56" s="21"/>
      <c r="H56" s="21"/>
      <c r="I56" s="21"/>
      <c r="J56" s="21"/>
    </row>
    <row r="57" spans="1:10">
      <c r="A57" s="18"/>
      <c r="B57" s="19"/>
      <c r="C57" s="20"/>
      <c r="D57" s="21"/>
      <c r="E57" s="21"/>
      <c r="F57" s="21"/>
      <c r="G57" s="21"/>
      <c r="H57" s="21"/>
      <c r="I57" s="21"/>
      <c r="J57" s="21"/>
    </row>
    <row r="58" spans="1:10">
      <c r="A58" s="18"/>
      <c r="B58" s="19"/>
      <c r="C58" s="20"/>
      <c r="D58" s="21"/>
      <c r="E58" s="21"/>
      <c r="F58" s="21"/>
      <c r="G58" s="21"/>
      <c r="H58" s="21"/>
      <c r="I58" s="21"/>
      <c r="J58" s="21"/>
    </row>
    <row r="59" spans="1:10">
      <c r="A59" s="18"/>
      <c r="B59" s="19"/>
      <c r="C59" s="20"/>
      <c r="D59" s="21"/>
      <c r="E59" s="21"/>
      <c r="F59" s="21"/>
      <c r="G59" s="21"/>
      <c r="H59" s="21"/>
      <c r="I59" s="21"/>
      <c r="J59" s="21"/>
    </row>
    <row r="60" spans="1:10">
      <c r="A60" s="18"/>
      <c r="B60" s="19"/>
      <c r="C60" s="20"/>
      <c r="D60" s="21"/>
      <c r="E60" s="21"/>
      <c r="F60" s="21"/>
      <c r="G60" s="21"/>
      <c r="H60" s="21"/>
      <c r="I60" s="21"/>
      <c r="J60" s="21"/>
    </row>
    <row r="61" spans="1:10">
      <c r="A61" s="18"/>
      <c r="B61" s="19"/>
      <c r="C61" s="20"/>
      <c r="D61" s="21"/>
      <c r="E61" s="21"/>
      <c r="F61" s="21"/>
      <c r="G61" s="21"/>
      <c r="H61" s="21"/>
      <c r="I61" s="21"/>
      <c r="J61" s="21"/>
    </row>
    <row r="62" spans="1:10">
      <c r="A62" s="18"/>
      <c r="B62" s="19"/>
      <c r="C62" s="22"/>
      <c r="D62" s="21"/>
      <c r="E62" s="21"/>
      <c r="F62" s="21"/>
      <c r="G62" s="21"/>
      <c r="H62" s="21"/>
      <c r="I62" s="21"/>
      <c r="J62" s="21"/>
    </row>
    <row r="63" spans="1:10">
      <c r="A63" s="23"/>
      <c r="B63" s="19"/>
      <c r="C63" s="22"/>
      <c r="D63" s="21"/>
      <c r="E63" s="21"/>
      <c r="F63" s="21"/>
      <c r="G63" s="21"/>
      <c r="H63" s="21"/>
      <c r="I63" s="21"/>
      <c r="J63" s="21"/>
    </row>
  </sheetData>
  <mergeCells count="7">
    <mergeCell ref="A5:J5"/>
    <mergeCell ref="A2:J2"/>
    <mergeCell ref="A3:J3"/>
    <mergeCell ref="A7:B7"/>
    <mergeCell ref="C7:C8"/>
    <mergeCell ref="D7:D8"/>
    <mergeCell ref="E7:E8"/>
  </mergeCells>
  <phoneticPr fontId="16" type="noConversion"/>
  <pageMargins left="0.75" right="0.75" top="1" bottom="1" header="0.5" footer="0.5"/>
  <pageSetup paperSize="9" scale="91" orientation="landscape" verticalDpi="0" r:id="rId1"/>
  <headerFooter alignWithMargins="0"/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'форма 1'!Заголовки_для_печати</vt:lpstr>
      <vt:lpstr>'форма 2'!Заголовки_для_печати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2019-02-12T05:46:26Z</cp:lastPrinted>
  <dcterms:created xsi:type="dcterms:W3CDTF">2006-09-28T05:33:49Z</dcterms:created>
  <dcterms:modified xsi:type="dcterms:W3CDTF">2021-03-09T07:25:23Z</dcterms:modified>
</cp:coreProperties>
</file>